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S2\share\301造林事業関係\001 収入間伐\企画提案型搬出間伐等促進事業\R5企画提案型実施通知・公告\HP公告\"/>
    </mc:Choice>
  </mc:AlternateContent>
  <xr:revisionPtr revIDLastSave="0" documentId="8_{E8FFDDB6-3A6E-4AEC-BA3C-4945DA90E11D}" xr6:coauthVersionLast="47" xr6:coauthVersionMax="47" xr10:uidLastSave="{00000000-0000-0000-0000-000000000000}"/>
  <bookViews>
    <workbookView xWindow="-108" yWindow="-108" windowWidth="23256" windowHeight="12456" tabRatio="679" xr2:uid="{A37D93E8-A87F-4409-BBBD-0A019353D964}"/>
  </bookViews>
  <sheets>
    <sheet name="企画提案書1" sheetId="1" r:id="rId1"/>
    <sheet name="企画提案書2" sheetId="3" r:id="rId2"/>
    <sheet name="企画提案書3" sheetId="4" r:id="rId3"/>
    <sheet name="企画提案書4" sheetId="5" r:id="rId4"/>
    <sheet name="企画提案書5" sheetId="6" r:id="rId5"/>
    <sheet name="標準地調査" sheetId="2" r:id="rId6"/>
    <sheet name="内訳表_搬出間伐" sheetId="7" r:id="rId7"/>
    <sheet name="内訳表_作業道" sheetId="8" r:id="rId8"/>
    <sheet name="リスト"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#REF!</definedName>
    <definedName name="___B_B____">#REF!</definedName>
    <definedName name="__h1">#REF!</definedName>
    <definedName name="__h2">#REF!</definedName>
    <definedName name="__h3">#REF!</definedName>
    <definedName name="__h4">#REF!</definedName>
    <definedName name="_1">#REF!</definedName>
    <definedName name="_11">#REF!</definedName>
    <definedName name="_11H">#REF!</definedName>
    <definedName name="_12">#N/A</definedName>
    <definedName name="_12H">#REF!</definedName>
    <definedName name="_13">#N/A</definedName>
    <definedName name="_13H">#N/A</definedName>
    <definedName name="_2">#REF!</definedName>
    <definedName name="_21">#REF!</definedName>
    <definedName name="_21H">#REF!</definedName>
    <definedName name="_22">#N/A</definedName>
    <definedName name="_22H">#REF!</definedName>
    <definedName name="_23">#N/A</definedName>
    <definedName name="_23H">#N/A</definedName>
    <definedName name="_2P">#REF!</definedName>
    <definedName name="_3">#REF!</definedName>
    <definedName name="_31">#REF!</definedName>
    <definedName name="_31H">#REF!</definedName>
    <definedName name="_32">#N/A</definedName>
    <definedName name="_32H">#REF!</definedName>
    <definedName name="_33">#N/A</definedName>
    <definedName name="_33H">#N/A</definedName>
    <definedName name="_4">#REF!</definedName>
    <definedName name="_41">#REF!</definedName>
    <definedName name="_41H">#REF!</definedName>
    <definedName name="_42">#N/A</definedName>
    <definedName name="_42H">#REF!</definedName>
    <definedName name="_43">#N/A</definedName>
    <definedName name="_43H">#N/A</definedName>
    <definedName name="_4P">#N/A</definedName>
    <definedName name="_5">#REF!</definedName>
    <definedName name="_51">#REF!</definedName>
    <definedName name="_51H">#REF!</definedName>
    <definedName name="_52">#N/A</definedName>
    <definedName name="_52H">#REF!</definedName>
    <definedName name="_53">#N/A</definedName>
    <definedName name="_53H">#N/A</definedName>
    <definedName name="_5P">#N/A</definedName>
    <definedName name="_6">#REF!</definedName>
    <definedName name="_61">#REF!</definedName>
    <definedName name="_61H">#REF!</definedName>
    <definedName name="_62">#N/A</definedName>
    <definedName name="_62H">#REF!</definedName>
    <definedName name="_63">#N/A</definedName>
    <definedName name="_63H">#N/A</definedName>
    <definedName name="_7">#REF!</definedName>
    <definedName name="_71">#REF!</definedName>
    <definedName name="_71H">#REF!</definedName>
    <definedName name="_72">#N/A</definedName>
    <definedName name="_72H">#REF!</definedName>
    <definedName name="_73">#N/A</definedName>
    <definedName name="_73H">#N/A</definedName>
    <definedName name="_8">#REF!</definedName>
    <definedName name="_9">#REF!</definedName>
    <definedName name="_a1">#REF!</definedName>
    <definedName name="_a2">#REF!</definedName>
    <definedName name="_a3">#REF!</definedName>
    <definedName name="_AL1">#REF!</definedName>
    <definedName name="_AL2">#REF!</definedName>
    <definedName name="_AL3">#REF!</definedName>
    <definedName name="_b1">#REF!</definedName>
    <definedName name="_b2">#REF!</definedName>
    <definedName name="_B3">#REF!</definedName>
    <definedName name="_boo1">[1]基本!$C$3</definedName>
    <definedName name="_c">#REF!</definedName>
    <definedName name="_c1">[2]用排水集計!#REF!</definedName>
    <definedName name="_c1h">[2]用排水集計!#REF!</definedName>
    <definedName name="_c2">#REF!</definedName>
    <definedName name="_c2h">[2]用排水集計!#REF!</definedName>
    <definedName name="_CH1">#REF!</definedName>
    <definedName name="_D1">#REF!</definedName>
    <definedName name="_D10">#REF!</definedName>
    <definedName name="_D2">#REF!</definedName>
    <definedName name="_D3">#REF!</definedName>
    <definedName name="_D4">#REF!</definedName>
    <definedName name="_D5">#REF!</definedName>
    <definedName name="_D6">#REF!</definedName>
    <definedName name="_D7">#REF!</definedName>
    <definedName name="_D8">#REF!</definedName>
    <definedName name="_D9">#REF!</definedName>
    <definedName name="_DH2">'[3]入力&amp;概算直工'!$I$4</definedName>
    <definedName name="_Dist_Values" hidden="1">[4]鋼管杭数量表!#REF!</definedName>
    <definedName name="_Fhll" hidden="1">#REF!</definedName>
    <definedName name="_Fill" hidden="1">[5]出力!#REF!</definedName>
    <definedName name="_h1">#REF!</definedName>
    <definedName name="_h2">#REF!</definedName>
    <definedName name="_h3">#REF!</definedName>
    <definedName name="_h4">#REF!</definedName>
    <definedName name="_h5">#REF!</definedName>
    <definedName name="_Jn1">#REF!</definedName>
    <definedName name="_Jn2">#REF!</definedName>
    <definedName name="_Jn3">#REF!</definedName>
    <definedName name="_kb1">#REF!</definedName>
    <definedName name="_kb2">#REF!</definedName>
    <definedName name="_kb3">#REF!</definedName>
    <definedName name="_Key1" hidden="1">#REF!</definedName>
    <definedName name="_kh1">#REF!</definedName>
    <definedName name="_kh2">#REF!</definedName>
    <definedName name="_kh3">#REF!</definedName>
    <definedName name="_lb1">#REF!</definedName>
    <definedName name="_lb2">#REF!</definedName>
    <definedName name="_lb3">#REF!</definedName>
    <definedName name="_lb4">#REF!</definedName>
    <definedName name="_lb5">#REF!</definedName>
    <definedName name="_lh1">#REF!</definedName>
    <definedName name="_lh2">#REF!</definedName>
    <definedName name="_lh3">#REF!</definedName>
    <definedName name="_lh4">#REF!</definedName>
    <definedName name="_lh5">#REF!</definedName>
    <definedName name="_M20045">#REF!</definedName>
    <definedName name="_M22045">#REF!</definedName>
    <definedName name="_M24045">#REF!</definedName>
    <definedName name="_M27045">#REF!</definedName>
    <definedName name="_M30045">#REF!</definedName>
    <definedName name="_NL133">#REF!</definedName>
    <definedName name="_NP160">#REF!</definedName>
    <definedName name="_NP180">#REF!</definedName>
    <definedName name="_NU845">#REF!</definedName>
    <definedName name="_NU860">#REF!</definedName>
    <definedName name="_OH1">[6]概算数量!#REF!</definedName>
    <definedName name="_Order1" hidden="1">0</definedName>
    <definedName name="_Order2" hidden="1">0</definedName>
    <definedName name="_Ｐ３">[0]!_Ｐ３</definedName>
    <definedName name="_Parse_In" hidden="1">#REF!</definedName>
    <definedName name="_Parse_Out" hidden="1">#REF!</definedName>
    <definedName name="_PR1">#REF!</definedName>
    <definedName name="_PR2">#REF!</definedName>
    <definedName name="_PU145">#REF!</definedName>
    <definedName name="_rb1">#REF!</definedName>
    <definedName name="_rb2">#REF!</definedName>
    <definedName name="_rb3">#REF!</definedName>
    <definedName name="_rb4">#REF!</definedName>
    <definedName name="_rb5">#REF!</definedName>
    <definedName name="_Regression_Int" hidden="1">1</definedName>
    <definedName name="_rh1">#REF!</definedName>
    <definedName name="_rh2">#REF!</definedName>
    <definedName name="_rh3">#REF!</definedName>
    <definedName name="_rh4">#REF!</definedName>
    <definedName name="_rh5">#REF!</definedName>
    <definedName name="_s1">[0]!_s1</definedName>
    <definedName name="_Sort" hidden="1">#REF!</definedName>
    <definedName name="_Table1_In1" hidden="1">[5]出力!#REF!</definedName>
    <definedName name="_Table1_Out" hidden="1">[5]出力!#REF!</definedName>
    <definedName name="_Table2_In1" hidden="1">[5]出力!#REF!</definedName>
    <definedName name="_Table2_In2" hidden="1">[5]出力!#REF!</definedName>
    <definedName name="_Table2_Out" hidden="1">[5]出力!#REF!</definedName>
    <definedName name="_VP200">#REF!</definedName>
    <definedName name="_VS1">#REF!</definedName>
    <definedName name="_VS2">#REF!</definedName>
    <definedName name="_WH1">[6]概算数量!#REF!</definedName>
    <definedName name="_WH2">[6]概算数量!#REF!</definedName>
    <definedName name="_WT1">[6]概算数量!#REF!</definedName>
    <definedName name="_yb1">#REF!</definedName>
    <definedName name="_yb2">#REF!</definedName>
    <definedName name="_yb3">#REF!</definedName>
    <definedName name="_yb4">#REF!</definedName>
    <definedName name="_yb5">#REF!</definedName>
    <definedName name="_yb6">#REF!</definedName>
    <definedName name="_yh1">#REF!</definedName>
    <definedName name="_yh2">#REF!</definedName>
    <definedName name="_yh3">#REF!</definedName>
    <definedName name="_yh4">#REF!</definedName>
    <definedName name="_yh5">#REF!</definedName>
    <definedName name="_yh6">#REF!</definedName>
    <definedName name="_yh7">#REF!</definedName>
    <definedName name="\0">#N/A</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#N/A</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a">#REF!</definedName>
    <definedName name="AA">[7]オープン掘削!$A$1</definedName>
    <definedName name="aaa">#REF!</definedName>
    <definedName name="AAAA">#REF!</definedName>
    <definedName name="AAAAAAAAA">'[8]ブロック積擁壁計算書(護岸)'!$A$1</definedName>
    <definedName name="AL">#REF!</definedName>
    <definedName name="anscount" hidden="1">2</definedName>
    <definedName name="AR">#REF!</definedName>
    <definedName name="AS">#REF!</definedName>
    <definedName name="AT">[9]基本!$F$16</definedName>
    <definedName name="ATC_会社名">[10]表紙佐久建!#REF!</definedName>
    <definedName name="ATC_工事場所">[10]表紙佐久建!#REF!</definedName>
    <definedName name="ATC_工事名">#REF!</definedName>
    <definedName name="ATC_作成日">[10]表紙佐久建!#REF!</definedName>
    <definedName name="ATC_発注者">[10]表紙佐久建!#REF!</definedName>
    <definedName name="atusa">#REF!</definedName>
    <definedName name="atusa1">#REF!</definedName>
    <definedName name="atusa2">#REF!</definedName>
    <definedName name="AUTOEXEC">#REF!</definedName>
    <definedName name="AW">[6]概算数量!#REF!</definedName>
    <definedName name="Ｂ">#REF!</definedName>
    <definedName name="BBB">[7]オープン掘削!$A$1</definedName>
    <definedName name="bbbbb">#REF!</definedName>
    <definedName name="BL">[6]概算数量!#REF!</definedName>
    <definedName name="BT">[6]概算数量!#REF!</definedName>
    <definedName name="BTU">[6]概算数量!#REF!</definedName>
    <definedName name="BUROKKU2" hidden="1">{"'Sheet1'!$A$1:$F$24"}</definedName>
    <definedName name="C_">#REF!</definedName>
    <definedName name="CadEditInfo_BookId">"1491B3358977991acfa7"</definedName>
    <definedName name="calc_HEIKIN">IF(OR(ISBLANK(INDIRECT("R[-1]C[-1]",FALSE)),ISBLANK(INDIRECT("RC[-1]",FALSE)),ISBLANK(INDIRECT("RC2",FALSE))), 0,(INDIRECT("R[-1]C[-1]",FALSE)+INDIRECT("RC[-1]",FALSE))/2)</definedName>
    <definedName name="calc_SEKI">IF(INDIRECT("RC[-3]",FALSE)&gt;0,INDIRECT("RC[-3]",FALSE),INDIRECT("RC2",FALSE))*INDIRECT("RC[-1]",FALSE)</definedName>
    <definedName name="cban">#REF!</definedName>
    <definedName name="CCC">[7]オープン掘削!$A$1</definedName>
    <definedName name="cccc">#REF!</definedName>
    <definedName name="CHK">[11]総括表!#REF!</definedName>
    <definedName name="chk_DOSHU_BUAI">AND(INDIRECT("RC6",FALSE)&gt;0,SUM(INDIRECT("RC7:RC13",FALSE))&lt;&gt;10)</definedName>
    <definedName name="CN_住所">[10]表紙佐久建!#REF!</definedName>
    <definedName name="CN_代表者名">[10]表紙佐久建!#REF!</definedName>
    <definedName name="CONS">#REF!</definedName>
    <definedName name="CONV">#REF!</definedName>
    <definedName name="COPY">[11]総括表!#REF!</definedName>
    <definedName name="CORL">#REF!</definedName>
    <definedName name="CP">[6]概算数量!#REF!</definedName>
    <definedName name="d">#REF!</definedName>
    <definedName name="danmen">#REF!</definedName>
    <definedName name="DATA">#REF!</definedName>
    <definedName name="_xlnm.Database">#REF!</definedName>
    <definedName name="Database_MI">#REF!</definedName>
    <definedName name="DATA消去">#REF!</definedName>
    <definedName name="DDD">[7]オープン掘削!$A$1</definedName>
    <definedName name="dddd">#REF!</definedName>
    <definedName name="DE">#REF!</definedName>
    <definedName name="DEL">#REF!</definedName>
    <definedName name="DELB">[6]概算数量!#REF!</definedName>
    <definedName name="DELH">[6]概算数量!#REF!</definedName>
    <definedName name="DELL">#REF!</definedName>
    <definedName name="dh">[12]Ａランプ!#REF!</definedName>
    <definedName name="dk">[12]Ａランプ!#REF!</definedName>
    <definedName name="do">#REF!</definedName>
    <definedName name="DoTotal">[13]残土!$J$17</definedName>
    <definedName name="douro">[0]!douro</definedName>
    <definedName name="dsfghjkl">[0]!dsfghjkl</definedName>
    <definedName name="DSW">#REF!</definedName>
    <definedName name="E">#REF!</definedName>
    <definedName name="EEE">[7]オープン掘削!$A$1</definedName>
    <definedName name="encho">#REF!</definedName>
    <definedName name="ｆ">#REF!</definedName>
    <definedName name="ｆｆｆ">#REF!</definedName>
    <definedName name="ffffff">#REF!</definedName>
    <definedName name="FMI">#REF!</definedName>
    <definedName name="FMS">#REF!</definedName>
    <definedName name="fu">#REF!</definedName>
    <definedName name="fukasa">#REF!</definedName>
    <definedName name="fukasu">#REF!</definedName>
    <definedName name="futahaba">[2]用排水集計!#REF!</definedName>
    <definedName name="G">#REF!</definedName>
    <definedName name="gafdsa">[0]!gafdsa</definedName>
    <definedName name="GGG">[7]オープン掘削!$A$1</definedName>
    <definedName name="Gp.P">#REF!</definedName>
    <definedName name="GREENA">#REF!</definedName>
    <definedName name="GYOU_MDS">#REF!</definedName>
    <definedName name="GYOU_MDSH">#REF!</definedName>
    <definedName name="h">#REF!</definedName>
    <definedName name="ha">#REF!</definedName>
    <definedName name="haba">#REF!</definedName>
    <definedName name="haisharitu">#REF!</definedName>
    <definedName name="HC">[6]概算数量!#REF!</definedName>
    <definedName name="heki1">#REF!</definedName>
    <definedName name="heki2">#REF!</definedName>
    <definedName name="henka">#REF!</definedName>
    <definedName name="henkaritu">#REF!</definedName>
    <definedName name="hh">#REF!</definedName>
    <definedName name="HHH">[7]オープン掘削!$A$1</definedName>
    <definedName name="ｈｈヶ所">#REF!</definedName>
    <definedName name="HIDARI">[14]Ａランプ!#REF!</definedName>
    <definedName name="hide_DOSHUBETSU">INDIRECT("RC[-7]",FALSE)=""</definedName>
    <definedName name="hide_DOSHUBETSU2">OR(ISBLANK(INDIRECT("R[-1]C4",FALSE)),ISBLANK(INDIRECT("RC4",FALSE)),INDIRECT("RC2",FALSE)=0)</definedName>
    <definedName name="hide_HEIKIN">OR(ISBLANK(INDIRECT("R[-1]C[-1]",FALSE)),ISBLANK(INDIRECT("RC[-1]",FALSE)),INDIRECT("RC2",FALSE)=0)</definedName>
    <definedName name="hide_SEKI">OR(ISBLANK(INDIRECT("R[-1]C[-2]",FALSE)),ISBLANK(INDIRECT("RC[-2]",FALSE)),INDIRECT("RC2",FALSE)=0)</definedName>
    <definedName name="Ho">#REF!</definedName>
    <definedName name="HT">[6]概算数量!#REF!</definedName>
    <definedName name="HTML_CodePage" hidden="1">932</definedName>
    <definedName name="HTML_Control" hidden="1">{"'Sheet1'!$A$1:$F$24"}</definedName>
    <definedName name="HTML_Description" hidden="1">""</definedName>
    <definedName name="HTML_Email" hidden="1">""</definedName>
    <definedName name="HTML_Header" hidden="1">"Sheet1"</definedName>
    <definedName name="HTML_LastUpdate" hidden="1">"98/06/11"</definedName>
    <definedName name="HTML_LineAfter" hidden="1">FALSE</definedName>
    <definedName name="HTML_LineBefore" hidden="1">FALSE</definedName>
    <definedName name="HTML_Name" hidden="1">"Takemi &amp; Chiyoko"</definedName>
    <definedName name="HTML_OBDlg2" hidden="1">TRUE</definedName>
    <definedName name="HTML_OBDlg3" hidden="1">TRUE</definedName>
    <definedName name="HTML_OBDlg4" hidden="1">TRUE</definedName>
    <definedName name="HTML_OS" hidden="1">0</definedName>
    <definedName name="HTML_PathFile" hidden="1">"C:\windows\ﾃﾞｽｸﾄｯﾌﾟ\MyHTML.htm"</definedName>
    <definedName name="HTML_PathTemplate" hidden="1">"C:\windows\ﾃﾞｽｸﾄｯﾌﾟ\HTMLTemp.htm"</definedName>
    <definedName name="HTML_Title" hidden="1">"法枠工"</definedName>
    <definedName name="HU">[6]概算数量!#REF!</definedName>
    <definedName name="hヶ所">#REF!</definedName>
    <definedName name="I">#REF!</definedName>
    <definedName name="ii">#REF!</definedName>
    <definedName name="J">#REF!</definedName>
    <definedName name="JJJ">'[15]#REF'!$C$14</definedName>
    <definedName name="K">#REF!</definedName>
    <definedName name="K.102">#REF!</definedName>
    <definedName name="K0">#REF!</definedName>
    <definedName name="kaa">#REF!</definedName>
    <definedName name="kab">#REF!</definedName>
    <definedName name="kata">#REF!</definedName>
    <definedName name="KATAA">#REF!</definedName>
    <definedName name="katal">#REF!</definedName>
    <definedName name="katamuki1">#REF!</definedName>
    <definedName name="katar">#REF!</definedName>
    <definedName name="katawaku">#REF!</definedName>
    <definedName name="kca">#REF!</definedName>
    <definedName name="kcb">#REF!</definedName>
    <definedName name="kcon">#REF!</definedName>
    <definedName name="KEI">[11]総括表!#REF!</definedName>
    <definedName name="kiso">#REF!</definedName>
    <definedName name="kiso_a">#REF!</definedName>
    <definedName name="kiso1">#REF!</definedName>
    <definedName name="kiso2">#REF!</definedName>
    <definedName name="kisol">#REF!</definedName>
    <definedName name="kisor">#REF!</definedName>
    <definedName name="kisozai">#REF!</definedName>
    <definedName name="kka">#REF!</definedName>
    <definedName name="kkb">#REF!</definedName>
    <definedName name="kncrt">#REF!</definedName>
    <definedName name="KOUMOKU">[14]Ａランプ!#REF!</definedName>
    <definedName name="kozo">#REF!</definedName>
    <definedName name="KO合計">#REF!</definedName>
    <definedName name="ksa">#REF!</definedName>
    <definedName name="ksb">#REF!</definedName>
    <definedName name="KUID">#REF!</definedName>
    <definedName name="KUIL">#REF!</definedName>
    <definedName name="KUIN">#REF!</definedName>
    <definedName name="kusa1">#REF!</definedName>
    <definedName name="kusa2">#REF!</definedName>
    <definedName name="l">#REF!</definedName>
    <definedName name="l1_l1">#REF!</definedName>
    <definedName name="l2_l2">#REF!</definedName>
    <definedName name="l3_l3">#REF!</definedName>
    <definedName name="l4_l4">#REF!</definedName>
    <definedName name="LA">#REF!</definedName>
    <definedName name="lb">#REF!</definedName>
    <definedName name="lbu">'[16]BOX-2連'!$G$61</definedName>
    <definedName name="LC">#REF!</definedName>
    <definedName name="lh">#REF!</definedName>
    <definedName name="ll">#REF!</definedName>
    <definedName name="LMax">#REF!</definedName>
    <definedName name="Lplus">#REF!</definedName>
    <definedName name="LT">[9]基本!$F$9</definedName>
    <definedName name="L型擁壁計算書">#REF!</definedName>
    <definedName name="Ｌ数量">#REF!</definedName>
    <definedName name="m">#REF!</definedName>
    <definedName name="M_8">[17]A!$E$19</definedName>
    <definedName name="mae">#REF!</definedName>
    <definedName name="maen">#REF!</definedName>
    <definedName name="mai">[2]用排水集計!#REF!</definedName>
    <definedName name="MATAC">#REF!</definedName>
    <definedName name="MATAG">#REF!</definedName>
    <definedName name="Mc_8">#REF!</definedName>
    <definedName name="meji">#REF!</definedName>
    <definedName name="mejil">#REF!</definedName>
    <definedName name="mejir">#REF!</definedName>
    <definedName name="MENU">[18]丸太間詰!#REF!</definedName>
    <definedName name="MENUIN">[18]丸太間詰!#REF!</definedName>
    <definedName name="MENUPR">#REF!</definedName>
    <definedName name="MENUQ">#REF!</definedName>
    <definedName name="mezisuu">#REF!</definedName>
    <definedName name="mH">#REF!</definedName>
    <definedName name="MIGI">[14]Ａランプ!#REF!</definedName>
    <definedName name="mizu">#REF!</definedName>
    <definedName name="MP合計">#REF!</definedName>
    <definedName name="MSG">#REF!</definedName>
    <definedName name="n">#REF!</definedName>
    <definedName name="NAME">#REF!</definedName>
    <definedName name="naral">#REF!</definedName>
    <definedName name="narar">#REF!</definedName>
    <definedName name="neire1">#REF!</definedName>
    <definedName name="neire2">#REF!</definedName>
    <definedName name="NG15B">#REF!</definedName>
    <definedName name="nH">#REF!</definedName>
    <definedName name="NHDPE">#REF!</definedName>
    <definedName name="nizikonn2">[19]樋管本体!#REF!</definedName>
    <definedName name="nizikonn3">[19]樋管本体!#REF!</definedName>
    <definedName name="nizikonn4">[19]樋管本体!#REF!</definedName>
    <definedName name="nori">#REF!</definedName>
    <definedName name="OA">[6]概算数量!#REF!</definedName>
    <definedName name="OAA">#REF!</definedName>
    <definedName name="OCV">#REF!</definedName>
    <definedName name="OH">[6]概算数量!#REF!</definedName>
    <definedName name="OL">[6]概算数量!#REF!</definedName>
    <definedName name="OnClick_AddButton">[0]!OnClick_AddButton</definedName>
    <definedName name="OnClick_BackButton">[0]!OnClick_BackButton</definedName>
    <definedName name="OnClick_DelButton">[0]!OnClick_DelButton</definedName>
    <definedName name="OnClick_DropDown計算書タイプ">[0]!OnClick_DropDown計算書タイプ</definedName>
    <definedName name="OnClick_NextButton">[0]!OnClick_NextButton</definedName>
    <definedName name="OnClick_本体付属別総括表">[0]!OnClick_本体付属別総括表</definedName>
    <definedName name="OnClick_本体付属別総括表_Page設定">[0]!OnClick_本体付属別総括表_Page設定</definedName>
    <definedName name="OnShow_DlgMain">[0]!OnShow_DlgMain</definedName>
    <definedName name="OnShow_Dlgデｰタタイプ指定">[0]!OnShow_Dlgデｰタタイプ指定</definedName>
    <definedName name="OnShow_Dlgデータ範囲">[0]!OnShow_Dlgデータ範囲</definedName>
    <definedName name="OnShow_Dlg区切り文字">[0]!OnShow_Dlg区切り文字</definedName>
    <definedName name="OnShow_Dlg詳細指定">[0]!OnShow_Dlg詳細指定</definedName>
    <definedName name="OnShow_シｰト名">[0]!OnShow_シｰト名</definedName>
    <definedName name="OnShow_計算書タイプ追加">[0]!OnShow_計算書タイプ追加</definedName>
    <definedName name="OSW">#REF!</definedName>
    <definedName name="OSWD13">#REF!</definedName>
    <definedName name="OSWD16">#REF!</definedName>
    <definedName name="OSWD25">#REF!</definedName>
    <definedName name="P">#REF!</definedName>
    <definedName name="p.1">#REF!</definedName>
    <definedName name="p.2">#REF!</definedName>
    <definedName name="p.3">#REF!</definedName>
    <definedName name="p.4">#REF!</definedName>
    <definedName name="p.5">#REF!</definedName>
    <definedName name="p.6">#REF!</definedName>
    <definedName name="P10H">#REF!</definedName>
    <definedName name="P10T">#N/A</definedName>
    <definedName name="P11H">#REF!</definedName>
    <definedName name="P11T">#N/A</definedName>
    <definedName name="P12H">#REF!</definedName>
    <definedName name="P12T">#N/A</definedName>
    <definedName name="P13H">#REF!</definedName>
    <definedName name="P13T">#N/A</definedName>
    <definedName name="P14H">#REF!</definedName>
    <definedName name="P14T">#N/A</definedName>
    <definedName name="P15H">#REF!</definedName>
    <definedName name="P15T">#N/A</definedName>
    <definedName name="P16H">#REF!</definedName>
    <definedName name="P16T">#N/A</definedName>
    <definedName name="P17H">#REF!</definedName>
    <definedName name="P17T">#N/A</definedName>
    <definedName name="P18H">#REF!</definedName>
    <definedName name="P18T">#N/A</definedName>
    <definedName name="P19H">#REF!</definedName>
    <definedName name="P19T">#N/A</definedName>
    <definedName name="P1H">#REF!</definedName>
    <definedName name="P1P">#REF!</definedName>
    <definedName name="P1T">#REF!</definedName>
    <definedName name="P20H">#REF!</definedName>
    <definedName name="P20T">#N/A</definedName>
    <definedName name="P21H">#REF!</definedName>
    <definedName name="P21T">#REF!</definedName>
    <definedName name="P2H">#REF!</definedName>
    <definedName name="P2P">#REF!</definedName>
    <definedName name="P2T">#REF!</definedName>
    <definedName name="P3H">#REF!</definedName>
    <definedName name="P3P">#REF!</definedName>
    <definedName name="P3T">#REF!</definedName>
    <definedName name="P4H">#REF!</definedName>
    <definedName name="P4P">#REF!</definedName>
    <definedName name="P4T">#REF!</definedName>
    <definedName name="P5H">#REF!</definedName>
    <definedName name="P5P">#REF!</definedName>
    <definedName name="P5T">#REF!</definedName>
    <definedName name="P6H">#REF!</definedName>
    <definedName name="P6P">#REF!</definedName>
    <definedName name="P6T">#REF!</definedName>
    <definedName name="P7H">#REF!</definedName>
    <definedName name="P7P">#REF!</definedName>
    <definedName name="P7T">#REF!</definedName>
    <definedName name="P8H">#REF!</definedName>
    <definedName name="P8P">#REF!</definedName>
    <definedName name="P8T">#REF!</definedName>
    <definedName name="P9H">#REF!</definedName>
    <definedName name="P9P">#REF!</definedName>
    <definedName name="P9T">#N/A</definedName>
    <definedName name="PAGEBREAK">#REF!</definedName>
    <definedName name="PAP">#REF!</definedName>
    <definedName name="PBP">#REF!</definedName>
    <definedName name="PCI">#REF!</definedName>
    <definedName name="PCP">#REF!</definedName>
    <definedName name="PCS">#REF!</definedName>
    <definedName name="PCスラブ">#REF!</definedName>
    <definedName name="PDP">#REF!</definedName>
    <definedName name="PEP">#REF!</definedName>
    <definedName name="PFP">#REF!</definedName>
    <definedName name="PGF515.B">#REF!</definedName>
    <definedName name="PGP">#REF!</definedName>
    <definedName name="PGUF.B">#REF!</definedName>
    <definedName name="PGUM">#REF!</definedName>
    <definedName name="PHP">#REF!</definedName>
    <definedName name="PI">#REF!</definedName>
    <definedName name="PIP">#REF!</definedName>
    <definedName name="PJP">#REF!</definedName>
    <definedName name="PKP">#REF!</definedName>
    <definedName name="POPWIN">#REF!</definedName>
    <definedName name="POSITION">#REF!</definedName>
    <definedName name="PP">#REF!</definedName>
    <definedName name="PPS">#REF!</definedName>
    <definedName name="PR_SUB">#REF!</definedName>
    <definedName name="PR1P">#REF!</definedName>
    <definedName name="PR2P">#REF!</definedName>
    <definedName name="PR3P">#REF!</definedName>
    <definedName name="PR4P">#REF!</definedName>
    <definedName name="PR5P">#REF!</definedName>
    <definedName name="print">#REF!</definedName>
    <definedName name="_xlnm.Print_Area" localSheetId="7">内訳表_作業道!$A$1:$M$36</definedName>
    <definedName name="_xlnm.Print_Area">#REF!</definedName>
    <definedName name="Print_Area_MI">#REF!</definedName>
    <definedName name="Print_Titles_MI">#REF!</definedName>
    <definedName name="PU233.A">#REF!</definedName>
    <definedName name="PU434.A">#REF!</definedName>
    <definedName name="PU434.B">#REF!</definedName>
    <definedName name="PU434C">#REF!</definedName>
    <definedName name="PU435.C">#REF!</definedName>
    <definedName name="PU456.C">#REF!</definedName>
    <definedName name="PU534.A">#REF!</definedName>
    <definedName name="PU534.B">#REF!</definedName>
    <definedName name="PU534.C">#REF!</definedName>
    <definedName name="PU535.C">#REF!</definedName>
    <definedName name="PU535B">#REF!</definedName>
    <definedName name="ｑ">#REF!</definedName>
    <definedName name="ｑｑｑｑｑｑｑ">#REF!</definedName>
    <definedName name="RANGE">#REF!</definedName>
    <definedName name="rb">#REF!</definedName>
    <definedName name="rbu">'[16]BOX-2連'!$O$61</definedName>
    <definedName name="RCﾌﾘｭｰﾑ.900×700">#REF!</definedName>
    <definedName name="RECORD">#REF!</definedName>
    <definedName name="RETU_MDS">#REF!</definedName>
    <definedName name="rh">#REF!</definedName>
    <definedName name="ritsu">[20]変更!$N$27</definedName>
    <definedName name="Rosen_Mei">[21]計算書鏡!$C$9</definedName>
    <definedName name="Ｒ数量">#REF!</definedName>
    <definedName name="Ｒ総括">#REF!</definedName>
    <definedName name="ｓ">[0]!ｓ</definedName>
    <definedName name="sheet1" hidden="1">{"'Sheet1'!$A$1:$F$24"}</definedName>
    <definedName name="sheki">#REF!</definedName>
    <definedName name="SHOKI">[14]Ａランプ!#REF!</definedName>
    <definedName name="SIコン">[22]入力!$E$15</definedName>
    <definedName name="SIせん">[22]入力!$E$13</definedName>
    <definedName name="SI水">[22]入力!$E$17</definedName>
    <definedName name="SI水砂">[22]入力!$E$16</definedName>
    <definedName name="SI地盤反力">[22]入力!$E$14</definedName>
    <definedName name="sokko">#REF!</definedName>
    <definedName name="soku">#REF!</definedName>
    <definedName name="SOKUTEN">[14]Ａランプ!#REF!</definedName>
    <definedName name="SP合計">#REF!</definedName>
    <definedName name="STA">#REF!</definedName>
    <definedName name="STAE1">[14]Ａランプ!#REF!</definedName>
    <definedName name="STAE2">[14]Ａランプ!#REF!</definedName>
    <definedName name="START">#REF!</definedName>
    <definedName name="STAS1">[14]Ａランプ!#REF!</definedName>
    <definedName name="STAS2">[14]Ａランプ!#REF!</definedName>
    <definedName name="SURYO">#REF!</definedName>
    <definedName name="syokusei">[0]!syokusei</definedName>
    <definedName name="t">#REF!</definedName>
    <definedName name="ta">#REF!</definedName>
    <definedName name="TaBL">#REF!</definedName>
    <definedName name="tankan">#REF!</definedName>
    <definedName name="tate">#REF!</definedName>
    <definedName name="tate2">#REF!</definedName>
    <definedName name="tban">#REF!</definedName>
    <definedName name="TBLTA施工単価">#REF!</definedName>
    <definedName name="teiban">#REF!</definedName>
    <definedName name="teiban1">#REF!</definedName>
    <definedName name="teiban2">#REF!</definedName>
    <definedName name="tenba">#REF!</definedName>
    <definedName name="TENSAR">#REF!</definedName>
    <definedName name="TENSO">#REF!</definedName>
    <definedName name="tentan">#REF!</definedName>
    <definedName name="tetu">#REF!</definedName>
    <definedName name="TITLE">[9]基本!$C$3</definedName>
    <definedName name="TN">[6]概算数量!#REF!</definedName>
    <definedName name="toko">#REF!</definedName>
    <definedName name="toko2">#REF!</definedName>
    <definedName name="tokobori">#REF!</definedName>
    <definedName name="tosui">#REF!</definedName>
    <definedName name="TP合計">#REF!</definedName>
    <definedName name="TSFOUT">#REF!</definedName>
    <definedName name="tyou">#REF!</definedName>
    <definedName name="tyouban">#REF!</definedName>
    <definedName name="TYPE">#REF!</definedName>
    <definedName name="UCHI">[14]Ａランプ!#REF!</definedName>
    <definedName name="UME">[18]丸太間詰!#REF!</definedName>
    <definedName name="umemodoshi">#REF!</definedName>
    <definedName name="ushiro">#REF!</definedName>
    <definedName name="usiron">#REF!</definedName>
    <definedName name="utikabe">#REF!</definedName>
    <definedName name="VM">#REF!</definedName>
    <definedName name="VR">#REF!</definedName>
    <definedName name="VS">#REF!</definedName>
    <definedName name="w">#REF!</definedName>
    <definedName name="waku">[23]A1!$L$146</definedName>
    <definedName name="WK">#REF!</definedName>
    <definedName name="WL">#REF!</definedName>
    <definedName name="WLC">#REF!</definedName>
    <definedName name="WLS">#REF!</definedName>
    <definedName name="WM">#REF!</definedName>
    <definedName name="WS">#REF!</definedName>
    <definedName name="WTIE">#REF!</definedName>
    <definedName name="WTT">[6]概算数量!#REF!</definedName>
    <definedName name="WU">#REF!</definedName>
    <definedName name="XXX">#REF!</definedName>
    <definedName name="yb">#REF!</definedName>
    <definedName name="yh">#REF!</definedName>
    <definedName name="yoko">#REF!</definedName>
    <definedName name="yoko1">#REF!</definedName>
    <definedName name="yoyu">#REF!</definedName>
    <definedName name="yoyu_a">#REF!</definedName>
    <definedName name="z">#REF!</definedName>
    <definedName name="zando">#REF!</definedName>
    <definedName name="θ">#REF!</definedName>
    <definedName name="π">PI()</definedName>
    <definedName name="ΣL">#REF!</definedName>
    <definedName name="あ１">#REF!</definedName>
    <definedName name="あああああ">#REF!</definedName>
    <definedName name="ああああああ">#REF!</definedName>
    <definedName name="あああああああ">'[24]ブロック積擁壁計算書(護岸)'!$A$1</definedName>
    <definedName name="ｱﾗｰﾄ">#REF!</definedName>
    <definedName name="アンカー筋">#REF!</definedName>
    <definedName name="アンカー筋記号">#REF!</definedName>
    <definedName name="アンカー筋単価表">#REF!</definedName>
    <definedName name="い１">#REF!</definedName>
    <definedName name="い１０">#REF!</definedName>
    <definedName name="い１００">#REF!</definedName>
    <definedName name="い１０１">#REF!</definedName>
    <definedName name="い１０２">#REF!</definedName>
    <definedName name="い１０３">#REF!</definedName>
    <definedName name="い１０４">#REF!</definedName>
    <definedName name="い１０５">#REF!</definedName>
    <definedName name="い１０６">#REF!</definedName>
    <definedName name="い１０７">#REF!</definedName>
    <definedName name="い１０８">#REF!</definedName>
    <definedName name="い１０９">#REF!</definedName>
    <definedName name="い１１">#REF!</definedName>
    <definedName name="い１１０">#REF!</definedName>
    <definedName name="い１１１">#REF!</definedName>
    <definedName name="い１１２">#REF!</definedName>
    <definedName name="い１１３">#REF!</definedName>
    <definedName name="い１１４">#REF!</definedName>
    <definedName name="い１１５">#REF!</definedName>
    <definedName name="い１１６">#REF!</definedName>
    <definedName name="い１１７">#REF!</definedName>
    <definedName name="い１１８">#REF!</definedName>
    <definedName name="い１１９">#REF!</definedName>
    <definedName name="い１２">#REF!</definedName>
    <definedName name="い１２０">#REF!</definedName>
    <definedName name="い１２１">#REF!</definedName>
    <definedName name="い１２２">#REF!</definedName>
    <definedName name="い１２３">#REF!</definedName>
    <definedName name="い１２４">#REF!</definedName>
    <definedName name="い１２５">#REF!</definedName>
    <definedName name="い１２６">#REF!</definedName>
    <definedName name="い１２７">#REF!</definedName>
    <definedName name="い１２８">#REF!</definedName>
    <definedName name="い１２９">#REF!</definedName>
    <definedName name="い１３">#REF!</definedName>
    <definedName name="い１３０">#REF!</definedName>
    <definedName name="い１３１">#REF!</definedName>
    <definedName name="い１３２">#REF!</definedName>
    <definedName name="い１３４">#REF!</definedName>
    <definedName name="い１３５">#REF!</definedName>
    <definedName name="い１３６">#REF!</definedName>
    <definedName name="い１３７">#REF!</definedName>
    <definedName name="い１３８">#REF!</definedName>
    <definedName name="い１３９">#REF!</definedName>
    <definedName name="い１４">#REF!</definedName>
    <definedName name="い１４０">#REF!</definedName>
    <definedName name="い１４１">#REF!</definedName>
    <definedName name="い１４２">#REF!</definedName>
    <definedName name="い１４３">#REF!</definedName>
    <definedName name="い１４４">#REF!</definedName>
    <definedName name="い１４５">#REF!</definedName>
    <definedName name="い１４６">#REF!</definedName>
    <definedName name="い１４７">#REF!</definedName>
    <definedName name="い１４８">#REF!</definedName>
    <definedName name="い１４９">#REF!</definedName>
    <definedName name="い１５">#REF!</definedName>
    <definedName name="い１５０">#REF!</definedName>
    <definedName name="い１５１">#REF!</definedName>
    <definedName name="い１５２">#REF!</definedName>
    <definedName name="い１５３">#REF!</definedName>
    <definedName name="い１６">#REF!</definedName>
    <definedName name="い１６３">#REF!</definedName>
    <definedName name="い１７">#REF!</definedName>
    <definedName name="い１８">#REF!</definedName>
    <definedName name="い１９">#REF!</definedName>
    <definedName name="い２">#REF!</definedName>
    <definedName name="い２０">#REF!</definedName>
    <definedName name="い２１">#REF!</definedName>
    <definedName name="い２２">#REF!</definedName>
    <definedName name="い２３">#REF!</definedName>
    <definedName name="い２４">#REF!</definedName>
    <definedName name="い２５">#REF!</definedName>
    <definedName name="い２６">#REF!</definedName>
    <definedName name="い２７">#REF!</definedName>
    <definedName name="い２８">#REF!</definedName>
    <definedName name="い２９">#REF!</definedName>
    <definedName name="い３">#REF!</definedName>
    <definedName name="い３０">#REF!</definedName>
    <definedName name="い３１">#REF!</definedName>
    <definedName name="い３２">#REF!</definedName>
    <definedName name="い３３">#REF!</definedName>
    <definedName name="い３４">#REF!</definedName>
    <definedName name="い３５">#REF!</definedName>
    <definedName name="い３６">#REF!</definedName>
    <definedName name="い３７">#REF!</definedName>
    <definedName name="い３８">#REF!</definedName>
    <definedName name="い３９">#REF!</definedName>
    <definedName name="い４">#REF!</definedName>
    <definedName name="い４０">#REF!</definedName>
    <definedName name="い４１">#REF!</definedName>
    <definedName name="い４２">#REF!</definedName>
    <definedName name="い４３">#REF!</definedName>
    <definedName name="い４４">#REF!</definedName>
    <definedName name="い４５">#REF!</definedName>
    <definedName name="い４６">#REF!</definedName>
    <definedName name="い４７">#REF!</definedName>
    <definedName name="い４８">#REF!</definedName>
    <definedName name="い４９">#REF!</definedName>
    <definedName name="い５">#REF!</definedName>
    <definedName name="い５０">#REF!</definedName>
    <definedName name="い５１">#REF!</definedName>
    <definedName name="い５２">#REF!</definedName>
    <definedName name="い５３">#REF!</definedName>
    <definedName name="い５４">#REF!</definedName>
    <definedName name="い５５">#REF!</definedName>
    <definedName name="い５６">#REF!</definedName>
    <definedName name="い５７">#REF!</definedName>
    <definedName name="い５８">#REF!</definedName>
    <definedName name="い５９">#REF!</definedName>
    <definedName name="い６">#REF!</definedName>
    <definedName name="い６０">#REF!</definedName>
    <definedName name="い６１">#REF!</definedName>
    <definedName name="い６２">#REF!</definedName>
    <definedName name="い６３">#REF!</definedName>
    <definedName name="い６４">#REF!</definedName>
    <definedName name="い６５">#REF!</definedName>
    <definedName name="い６６">#REF!</definedName>
    <definedName name="い６７">#REF!</definedName>
    <definedName name="い６８">#REF!</definedName>
    <definedName name="い６９">#REF!</definedName>
    <definedName name="い７">#REF!</definedName>
    <definedName name="い７０">#REF!</definedName>
    <definedName name="い７１">#REF!</definedName>
    <definedName name="い７２">#REF!</definedName>
    <definedName name="い７３">#REF!</definedName>
    <definedName name="い７４">#REF!</definedName>
    <definedName name="い７５">#REF!</definedName>
    <definedName name="い７６">#REF!</definedName>
    <definedName name="い７７">#REF!</definedName>
    <definedName name="い７８">#REF!</definedName>
    <definedName name="い７９">#REF!</definedName>
    <definedName name="い８">#REF!</definedName>
    <definedName name="い８０">#REF!</definedName>
    <definedName name="い８１">#REF!</definedName>
    <definedName name="い８２">#REF!</definedName>
    <definedName name="い８３">#REF!</definedName>
    <definedName name="い８４">#REF!</definedName>
    <definedName name="い８５">#REF!</definedName>
    <definedName name="い８６">#REF!</definedName>
    <definedName name="い８７">#REF!</definedName>
    <definedName name="い８８">#REF!</definedName>
    <definedName name="い８９">#REF!</definedName>
    <definedName name="い９">#REF!</definedName>
    <definedName name="い９０">#REF!</definedName>
    <definedName name="い９１">#REF!</definedName>
    <definedName name="い９２">#REF!</definedName>
    <definedName name="い９３">#REF!</definedName>
    <definedName name="い９４">#REF!</definedName>
    <definedName name="い９５">#REF!</definedName>
    <definedName name="い９６">#REF!</definedName>
    <definedName name="い９７">#REF!</definedName>
    <definedName name="い９８">#REF!</definedName>
    <definedName name="い９９">#REF!</definedName>
    <definedName name="いいいいいいい">#REF!</definedName>
    <definedName name="う１">#REF!</definedName>
    <definedName name="う１０">#REF!</definedName>
    <definedName name="う１００">#REF!</definedName>
    <definedName name="う１０１">#REF!</definedName>
    <definedName name="う１０２">#REF!</definedName>
    <definedName name="う１０３">#REF!</definedName>
    <definedName name="う１０４">#REF!</definedName>
    <definedName name="う１０５">#REF!</definedName>
    <definedName name="う１０６">#REF!</definedName>
    <definedName name="う１０７">#REF!</definedName>
    <definedName name="う１０８">#REF!</definedName>
    <definedName name="う１０９">#REF!</definedName>
    <definedName name="う１１">#REF!</definedName>
    <definedName name="う１１０">#REF!</definedName>
    <definedName name="う１１１">#REF!</definedName>
    <definedName name="う１１２">#REF!</definedName>
    <definedName name="う１１３">#REF!</definedName>
    <definedName name="う１１４">#REF!</definedName>
    <definedName name="う１１５">#REF!</definedName>
    <definedName name="う１１６">#REF!</definedName>
    <definedName name="う１１７">#REF!</definedName>
    <definedName name="う１１８">#REF!</definedName>
    <definedName name="う１１９">#REF!</definedName>
    <definedName name="う１２">#REF!</definedName>
    <definedName name="う１２０">#REF!</definedName>
    <definedName name="う１２１">#REF!</definedName>
    <definedName name="う１２２">#REF!</definedName>
    <definedName name="う１２３">#REF!</definedName>
    <definedName name="う１２４">#REF!</definedName>
    <definedName name="う１２５">#REF!</definedName>
    <definedName name="う１２６">#REF!</definedName>
    <definedName name="う１２７">#REF!</definedName>
    <definedName name="う１２８">#REF!</definedName>
    <definedName name="う１２９">#REF!</definedName>
    <definedName name="う１３">#REF!</definedName>
    <definedName name="う１３０">#REF!</definedName>
    <definedName name="う１３１">#REF!</definedName>
    <definedName name="う１３２">#REF!</definedName>
    <definedName name="う１３４">#REF!</definedName>
    <definedName name="う１３５">#REF!</definedName>
    <definedName name="う１３６">#REF!</definedName>
    <definedName name="う１３７">#REF!</definedName>
    <definedName name="う１３８">#REF!</definedName>
    <definedName name="う１３９">#REF!</definedName>
    <definedName name="う１４">#REF!</definedName>
    <definedName name="う１４０">#REF!</definedName>
    <definedName name="う１４１">#REF!</definedName>
    <definedName name="う１４２">#REF!</definedName>
    <definedName name="う１４３">#REF!</definedName>
    <definedName name="う１４４">#REF!</definedName>
    <definedName name="う１４５">#REF!</definedName>
    <definedName name="う１４６">#REF!</definedName>
    <definedName name="う１４７">#REF!</definedName>
    <definedName name="う１４８">#REF!</definedName>
    <definedName name="う１４９">#REF!</definedName>
    <definedName name="う１５">#REF!</definedName>
    <definedName name="う１５０">#REF!</definedName>
    <definedName name="う１５１">#REF!</definedName>
    <definedName name="う１５２">#REF!</definedName>
    <definedName name="う１５３">#REF!</definedName>
    <definedName name="う１６">#REF!</definedName>
    <definedName name="う１６３">#REF!</definedName>
    <definedName name="う１７">#REF!</definedName>
    <definedName name="う１８">#REF!</definedName>
    <definedName name="う１９">#REF!</definedName>
    <definedName name="う２">#REF!</definedName>
    <definedName name="う２０">#REF!</definedName>
    <definedName name="う２１">#REF!</definedName>
    <definedName name="う２２">#REF!</definedName>
    <definedName name="う２３">#REF!</definedName>
    <definedName name="う２４">#REF!</definedName>
    <definedName name="う２５">#REF!</definedName>
    <definedName name="う２６">#REF!</definedName>
    <definedName name="う２７">#REF!</definedName>
    <definedName name="う２８">#REF!</definedName>
    <definedName name="う２９">#REF!</definedName>
    <definedName name="う３">#REF!</definedName>
    <definedName name="う３０">#REF!</definedName>
    <definedName name="う３１">#REF!</definedName>
    <definedName name="う３２">#REF!</definedName>
    <definedName name="う３３">#REF!</definedName>
    <definedName name="う３４">#REF!</definedName>
    <definedName name="う３５">#REF!</definedName>
    <definedName name="う３６">#REF!</definedName>
    <definedName name="う３７">#REF!</definedName>
    <definedName name="う３８">#REF!</definedName>
    <definedName name="う３９">#REF!</definedName>
    <definedName name="う４">#REF!</definedName>
    <definedName name="う４０">#REF!</definedName>
    <definedName name="う４１">#REF!</definedName>
    <definedName name="う４２">#REF!</definedName>
    <definedName name="う４３">#REF!</definedName>
    <definedName name="う４４">#REF!</definedName>
    <definedName name="う４５">#REF!</definedName>
    <definedName name="う４６">#REF!</definedName>
    <definedName name="う４７">#REF!</definedName>
    <definedName name="う４８">#REF!</definedName>
    <definedName name="う４９">#REF!</definedName>
    <definedName name="う５">#REF!</definedName>
    <definedName name="う５０">#REF!</definedName>
    <definedName name="う５１">#REF!</definedName>
    <definedName name="う５２">#REF!</definedName>
    <definedName name="う５３">#REF!</definedName>
    <definedName name="う５４">#REF!</definedName>
    <definedName name="う５５">#REF!</definedName>
    <definedName name="う５６">#REF!</definedName>
    <definedName name="う５７">#REF!</definedName>
    <definedName name="う５８">#REF!</definedName>
    <definedName name="う５９">#REF!</definedName>
    <definedName name="う６">#REF!</definedName>
    <definedName name="う６０">#REF!</definedName>
    <definedName name="う６１">#REF!</definedName>
    <definedName name="う６２">#REF!</definedName>
    <definedName name="う６３">#REF!</definedName>
    <definedName name="う６４">#REF!</definedName>
    <definedName name="う６５">#REF!</definedName>
    <definedName name="う６６">#REF!</definedName>
    <definedName name="う６７">#REF!</definedName>
    <definedName name="う６８">#REF!</definedName>
    <definedName name="う６９">#REF!</definedName>
    <definedName name="う７">#REF!</definedName>
    <definedName name="う７０">#REF!</definedName>
    <definedName name="う７１">#REF!</definedName>
    <definedName name="う７２">#REF!</definedName>
    <definedName name="う７３">#REF!</definedName>
    <definedName name="う７４">#REF!</definedName>
    <definedName name="う７５">#REF!</definedName>
    <definedName name="う７６">#REF!</definedName>
    <definedName name="う７７">#REF!</definedName>
    <definedName name="う７８">#REF!</definedName>
    <definedName name="う７９">#REF!</definedName>
    <definedName name="う８">#REF!</definedName>
    <definedName name="う８０">#REF!</definedName>
    <definedName name="う８１">#REF!</definedName>
    <definedName name="う８２">#REF!</definedName>
    <definedName name="う８３">#REF!</definedName>
    <definedName name="う８４">#REF!</definedName>
    <definedName name="う８５">#REF!</definedName>
    <definedName name="う８６">#REF!</definedName>
    <definedName name="う８７">#REF!</definedName>
    <definedName name="う８８">#REF!</definedName>
    <definedName name="う８９">#REF!</definedName>
    <definedName name="う９">#REF!</definedName>
    <definedName name="う９０">#REF!</definedName>
    <definedName name="う９１">#REF!</definedName>
    <definedName name="う９２">#REF!</definedName>
    <definedName name="う９３">#REF!</definedName>
    <definedName name="う９４">#REF!</definedName>
    <definedName name="う９５">#REF!</definedName>
    <definedName name="う９６">#REF!</definedName>
    <definedName name="う９７">#REF!</definedName>
    <definedName name="う９８">#REF!</definedName>
    <definedName name="う９９">#REF!</definedName>
    <definedName name="え１">#REF!</definedName>
    <definedName name="え１０">#REF!</definedName>
    <definedName name="え１００">#REF!</definedName>
    <definedName name="え１０１">#REF!</definedName>
    <definedName name="え１０２">#REF!</definedName>
    <definedName name="え１０３">#REF!</definedName>
    <definedName name="え１０４">#REF!</definedName>
    <definedName name="え１０５">#REF!</definedName>
    <definedName name="え１０６">#REF!</definedName>
    <definedName name="え１０７">#REF!</definedName>
    <definedName name="え１０８">#REF!</definedName>
    <definedName name="え１０９">#REF!</definedName>
    <definedName name="え１１">#REF!</definedName>
    <definedName name="え１１０">#REF!</definedName>
    <definedName name="え１１１">#REF!</definedName>
    <definedName name="え１１２">#REF!</definedName>
    <definedName name="え１１３">#REF!</definedName>
    <definedName name="え１１４">#REF!</definedName>
    <definedName name="え１１５">#REF!</definedName>
    <definedName name="え１１６">#REF!</definedName>
    <definedName name="え１１７">#REF!</definedName>
    <definedName name="え１１８">#REF!</definedName>
    <definedName name="え１１９">#REF!</definedName>
    <definedName name="え１２">#REF!</definedName>
    <definedName name="え１２０">#REF!</definedName>
    <definedName name="え１２１">#REF!</definedName>
    <definedName name="え１２２">#REF!</definedName>
    <definedName name="え１２３">#REF!</definedName>
    <definedName name="え１２４">#REF!</definedName>
    <definedName name="え１２５">#REF!</definedName>
    <definedName name="え１２６">#REF!</definedName>
    <definedName name="え１２７">#REF!</definedName>
    <definedName name="え１２８">#REF!</definedName>
    <definedName name="え１２９">#REF!</definedName>
    <definedName name="え１３">#REF!</definedName>
    <definedName name="え１３０">#REF!</definedName>
    <definedName name="え１３１">#REF!</definedName>
    <definedName name="え１３２">#REF!</definedName>
    <definedName name="え１３４">#REF!</definedName>
    <definedName name="え１３５">#REF!</definedName>
    <definedName name="え１３６">#REF!</definedName>
    <definedName name="え１３７">#REF!</definedName>
    <definedName name="え１３８">#REF!</definedName>
    <definedName name="え１３９">#REF!</definedName>
    <definedName name="え１４">#REF!</definedName>
    <definedName name="え１４０">#REF!</definedName>
    <definedName name="え１４１">#REF!</definedName>
    <definedName name="え１４２">#REF!</definedName>
    <definedName name="え１４３">#REF!</definedName>
    <definedName name="え１４４">#REF!</definedName>
    <definedName name="え１４５">#REF!</definedName>
    <definedName name="え１４６">#REF!</definedName>
    <definedName name="え１４７">#REF!</definedName>
    <definedName name="え１４８">#REF!</definedName>
    <definedName name="え１４９">#REF!</definedName>
    <definedName name="え１５">#REF!</definedName>
    <definedName name="え１５０">#REF!</definedName>
    <definedName name="え１５１">#REF!</definedName>
    <definedName name="え１５２">#REF!</definedName>
    <definedName name="え１５３">#REF!</definedName>
    <definedName name="え１６">#REF!</definedName>
    <definedName name="え１６３">#REF!</definedName>
    <definedName name="え１７">#REF!</definedName>
    <definedName name="え１８">#REF!</definedName>
    <definedName name="え１９">#REF!</definedName>
    <definedName name="え２">#REF!</definedName>
    <definedName name="え２０">#REF!</definedName>
    <definedName name="え２１">#REF!</definedName>
    <definedName name="え２２">#REF!</definedName>
    <definedName name="え２３">#REF!</definedName>
    <definedName name="え２４">#REF!</definedName>
    <definedName name="え２５">#REF!</definedName>
    <definedName name="え２６">#REF!</definedName>
    <definedName name="え２７">#REF!</definedName>
    <definedName name="え２８">#REF!</definedName>
    <definedName name="え２９">#REF!</definedName>
    <definedName name="え３">#REF!</definedName>
    <definedName name="え３０">#REF!</definedName>
    <definedName name="え３１">#REF!</definedName>
    <definedName name="え３２">#REF!</definedName>
    <definedName name="え３３">#REF!</definedName>
    <definedName name="え３４">#REF!</definedName>
    <definedName name="え３５">#REF!</definedName>
    <definedName name="え３６">#REF!</definedName>
    <definedName name="え３７">#REF!</definedName>
    <definedName name="え３８">#REF!</definedName>
    <definedName name="え３９">#REF!</definedName>
    <definedName name="え４">#REF!</definedName>
    <definedName name="え４０">#REF!</definedName>
    <definedName name="え４１">#REF!</definedName>
    <definedName name="え４２">#REF!</definedName>
    <definedName name="え４３">#REF!</definedName>
    <definedName name="え４４">#REF!</definedName>
    <definedName name="え４５">#REF!</definedName>
    <definedName name="え４６">#REF!</definedName>
    <definedName name="え４７">#REF!</definedName>
    <definedName name="え４８">#REF!</definedName>
    <definedName name="え４９">#REF!</definedName>
    <definedName name="え５">#REF!</definedName>
    <definedName name="え５０">#REF!</definedName>
    <definedName name="え５１">#REF!</definedName>
    <definedName name="え５２">#REF!</definedName>
    <definedName name="え５３">#REF!</definedName>
    <definedName name="え５４">#REF!</definedName>
    <definedName name="え５５">#REF!</definedName>
    <definedName name="え５６">#REF!</definedName>
    <definedName name="え５７">#REF!</definedName>
    <definedName name="え５８">#REF!</definedName>
    <definedName name="え５９">#REF!</definedName>
    <definedName name="え６">#REF!</definedName>
    <definedName name="え６０">#REF!</definedName>
    <definedName name="え６１">#REF!</definedName>
    <definedName name="え６２">#REF!</definedName>
    <definedName name="え６３">#REF!</definedName>
    <definedName name="え６４">#REF!</definedName>
    <definedName name="え６５">#REF!</definedName>
    <definedName name="え６６">#REF!</definedName>
    <definedName name="え６７">#REF!</definedName>
    <definedName name="え６８">#REF!</definedName>
    <definedName name="え６９">#REF!</definedName>
    <definedName name="え７">#REF!</definedName>
    <definedName name="え７０">#REF!</definedName>
    <definedName name="え７１">#REF!</definedName>
    <definedName name="え７２">#REF!</definedName>
    <definedName name="え７３">#REF!</definedName>
    <definedName name="え７４">#REF!</definedName>
    <definedName name="え７５">#REF!</definedName>
    <definedName name="え７６">#REF!</definedName>
    <definedName name="え７７">#REF!</definedName>
    <definedName name="え７８">#REF!</definedName>
    <definedName name="え７９">#REF!</definedName>
    <definedName name="え８">#REF!</definedName>
    <definedName name="え８０">#REF!</definedName>
    <definedName name="え８１">#REF!</definedName>
    <definedName name="え８２">#REF!</definedName>
    <definedName name="え８３">#REF!</definedName>
    <definedName name="え８４">#REF!</definedName>
    <definedName name="え８５">#REF!</definedName>
    <definedName name="え８６">#REF!</definedName>
    <definedName name="え８７">#REF!</definedName>
    <definedName name="え８８">#REF!</definedName>
    <definedName name="え８９">#REF!</definedName>
    <definedName name="え９">#REF!</definedName>
    <definedName name="え９０">#REF!</definedName>
    <definedName name="え９１">#REF!</definedName>
    <definedName name="え９２">#REF!</definedName>
    <definedName name="え９３">#REF!</definedName>
    <definedName name="え９４">#REF!</definedName>
    <definedName name="え９５">#REF!</definedName>
    <definedName name="え９６">#REF!</definedName>
    <definedName name="え９７">#REF!</definedName>
    <definedName name="え９８">#REF!</definedName>
    <definedName name="え９９">#REF!</definedName>
    <definedName name="お１">#REF!</definedName>
    <definedName name="お１００">#REF!</definedName>
    <definedName name="お１０１">#REF!</definedName>
    <definedName name="お１０２">#REF!</definedName>
    <definedName name="お１０３">#REF!</definedName>
    <definedName name="お１０４">#REF!</definedName>
    <definedName name="お１０５">#REF!</definedName>
    <definedName name="お１０６">#REF!</definedName>
    <definedName name="お１０７">#REF!</definedName>
    <definedName name="お１０８">#REF!</definedName>
    <definedName name="お１０９">#REF!</definedName>
    <definedName name="お１１">#REF!</definedName>
    <definedName name="お１１０">#REF!</definedName>
    <definedName name="お１１１">#REF!</definedName>
    <definedName name="お１１２">#REF!</definedName>
    <definedName name="お１１３">#REF!</definedName>
    <definedName name="お１１４">#REF!</definedName>
    <definedName name="お１１５">#REF!</definedName>
    <definedName name="お１１６">#REF!</definedName>
    <definedName name="お１１７">#REF!</definedName>
    <definedName name="お１１８">#REF!</definedName>
    <definedName name="お１１９">#REF!</definedName>
    <definedName name="お１２０">#REF!</definedName>
    <definedName name="お１２１">#REF!</definedName>
    <definedName name="お１２２">#REF!</definedName>
    <definedName name="お１２３">#REF!</definedName>
    <definedName name="お１２４">#REF!</definedName>
    <definedName name="お１２５">#REF!</definedName>
    <definedName name="お１２６">#REF!</definedName>
    <definedName name="お１２７">#REF!</definedName>
    <definedName name="お１２８">#REF!</definedName>
    <definedName name="お１２９">#REF!</definedName>
    <definedName name="お１３０">#REF!</definedName>
    <definedName name="お１３２">#REF!</definedName>
    <definedName name="お１３４">#REF!</definedName>
    <definedName name="お１３６">#REF!</definedName>
    <definedName name="お１３７">#REF!</definedName>
    <definedName name="お１３９">#REF!</definedName>
    <definedName name="お１４０">#REF!</definedName>
    <definedName name="お１４２">#REF!</definedName>
    <definedName name="お１４３">#REF!</definedName>
    <definedName name="お１４４">#REF!</definedName>
    <definedName name="お１４５">#REF!</definedName>
    <definedName name="お１４６">#REF!</definedName>
    <definedName name="お１４８">#REF!</definedName>
    <definedName name="お１５">#REF!</definedName>
    <definedName name="お１５０">#REF!</definedName>
    <definedName name="お１５１">#REF!</definedName>
    <definedName name="お１５２">#REF!</definedName>
    <definedName name="お１５３">#REF!</definedName>
    <definedName name="お１６">#REF!</definedName>
    <definedName name="お１６３">#REF!</definedName>
    <definedName name="お１７">#REF!</definedName>
    <definedName name="お１８">#REF!</definedName>
    <definedName name="お１９">#REF!</definedName>
    <definedName name="お２０">#REF!</definedName>
    <definedName name="お２１">#REF!</definedName>
    <definedName name="お２２">#REF!</definedName>
    <definedName name="お２３">#REF!</definedName>
    <definedName name="お２４">#REF!</definedName>
    <definedName name="お２７">#REF!</definedName>
    <definedName name="お２８">#REF!</definedName>
    <definedName name="お２９">#REF!</definedName>
    <definedName name="お３０">#REF!</definedName>
    <definedName name="お３１">#REF!</definedName>
    <definedName name="お３２">#REF!</definedName>
    <definedName name="お３３">#REF!</definedName>
    <definedName name="お３５">#REF!</definedName>
    <definedName name="お３６">#REF!</definedName>
    <definedName name="お３７">#REF!</definedName>
    <definedName name="お３８">#REF!</definedName>
    <definedName name="お４">#REF!</definedName>
    <definedName name="お４３">#REF!</definedName>
    <definedName name="お４４">#REF!</definedName>
    <definedName name="お４５">#REF!</definedName>
    <definedName name="お４９">#REF!</definedName>
    <definedName name="お５">#REF!</definedName>
    <definedName name="お５０">#REF!</definedName>
    <definedName name="お５１">#REF!</definedName>
    <definedName name="お５２">#REF!</definedName>
    <definedName name="お５３">#REF!</definedName>
    <definedName name="お５４">#REF!</definedName>
    <definedName name="お５５">#REF!</definedName>
    <definedName name="お５６">#REF!</definedName>
    <definedName name="お６">#REF!</definedName>
    <definedName name="お６２">#REF!</definedName>
    <definedName name="お６３">#REF!</definedName>
    <definedName name="お６４">#REF!</definedName>
    <definedName name="お６５">#REF!</definedName>
    <definedName name="お６６">#REF!</definedName>
    <definedName name="お６７">#REF!</definedName>
    <definedName name="お６８">#REF!</definedName>
    <definedName name="お６９">#REF!</definedName>
    <definedName name="お７">#REF!</definedName>
    <definedName name="お７０">#REF!</definedName>
    <definedName name="お７１">#REF!</definedName>
    <definedName name="お７２">#REF!</definedName>
    <definedName name="お７３">#REF!</definedName>
    <definedName name="お７４">#REF!</definedName>
    <definedName name="お７５">#REF!</definedName>
    <definedName name="お７６">#REF!</definedName>
    <definedName name="お７７">#REF!</definedName>
    <definedName name="お７８">#REF!</definedName>
    <definedName name="お７９">#REF!</definedName>
    <definedName name="お８０">#REF!</definedName>
    <definedName name="お８１">#REF!</definedName>
    <definedName name="お８２">#REF!</definedName>
    <definedName name="お８３">#REF!</definedName>
    <definedName name="お８４">#REF!</definedName>
    <definedName name="お８５">#REF!</definedName>
    <definedName name="お８８">#REF!</definedName>
    <definedName name="お８９">#REF!</definedName>
    <definedName name="お９">#REF!</definedName>
    <definedName name="お９０">#REF!</definedName>
    <definedName name="お９１">#REF!</definedName>
    <definedName name="お９２">#REF!</definedName>
    <definedName name="お９３">#REF!</definedName>
    <definedName name="お９４">#REF!</definedName>
    <definedName name="お９５">#REF!</definedName>
    <definedName name="お９６">#REF!</definedName>
    <definedName name="お９７">#REF!</definedName>
    <definedName name="お９８">#REF!</definedName>
    <definedName name="お９９">#REF!</definedName>
    <definedName name="おあ">'[25]#REF'!$C$14</definedName>
    <definedName name="おおおおおおおおお">'[26]安定計算（報）'!#REF!</definedName>
    <definedName name="か１">#REF!</definedName>
    <definedName name="か１００">#REF!</definedName>
    <definedName name="か１０１">#REF!</definedName>
    <definedName name="か１０２">#REF!</definedName>
    <definedName name="か１０３">#REF!</definedName>
    <definedName name="か１０４">#REF!</definedName>
    <definedName name="か１０５">#REF!</definedName>
    <definedName name="か１０６">#REF!</definedName>
    <definedName name="か１０７">#REF!</definedName>
    <definedName name="か１０８">#REF!</definedName>
    <definedName name="か１０９">#REF!</definedName>
    <definedName name="か１１">#REF!</definedName>
    <definedName name="か１１０">#REF!</definedName>
    <definedName name="か１１１">#REF!</definedName>
    <definedName name="か１１２">#REF!</definedName>
    <definedName name="か１１３">#REF!</definedName>
    <definedName name="か１１４">#REF!</definedName>
    <definedName name="か１１５">#REF!</definedName>
    <definedName name="か１１６">#REF!</definedName>
    <definedName name="か１１７">#REF!</definedName>
    <definedName name="か１１８">#REF!</definedName>
    <definedName name="か１１９">#REF!</definedName>
    <definedName name="か１２０">#REF!</definedName>
    <definedName name="か１２１">#REF!</definedName>
    <definedName name="か１２２">#REF!</definedName>
    <definedName name="か１２３">#REF!</definedName>
    <definedName name="か１２４">#REF!</definedName>
    <definedName name="か１２５">#REF!</definedName>
    <definedName name="か１２６">#REF!</definedName>
    <definedName name="か１２７">#REF!</definedName>
    <definedName name="か１２８">#REF!</definedName>
    <definedName name="か１２９">#REF!</definedName>
    <definedName name="か１３０">#REF!</definedName>
    <definedName name="か１３１">#REF!</definedName>
    <definedName name="か１３２">#REF!</definedName>
    <definedName name="か１３４">#REF!</definedName>
    <definedName name="か１３５">#REF!</definedName>
    <definedName name="か１３６">#REF!</definedName>
    <definedName name="か１３７">#REF!</definedName>
    <definedName name="か１３８">#REF!</definedName>
    <definedName name="か１３９">#REF!</definedName>
    <definedName name="か１４">#REF!</definedName>
    <definedName name="か１４０">#REF!</definedName>
    <definedName name="か１４１">#REF!</definedName>
    <definedName name="か１４２">#REF!</definedName>
    <definedName name="か１４３">#REF!</definedName>
    <definedName name="か１４４">#REF!</definedName>
    <definedName name="か１４５">#REF!</definedName>
    <definedName name="か１４６">#REF!</definedName>
    <definedName name="か１４７">#REF!</definedName>
    <definedName name="か１４８">#REF!</definedName>
    <definedName name="か１４９">#REF!</definedName>
    <definedName name="か１５">#REF!</definedName>
    <definedName name="か１５０">#REF!</definedName>
    <definedName name="か１５１">#REF!</definedName>
    <definedName name="か１５２">#REF!</definedName>
    <definedName name="か１５３">#REF!</definedName>
    <definedName name="か１６">#REF!</definedName>
    <definedName name="か１６３">#REF!</definedName>
    <definedName name="か１７">#REF!</definedName>
    <definedName name="か１８">#REF!</definedName>
    <definedName name="か１９">#REF!</definedName>
    <definedName name="か２">#REF!</definedName>
    <definedName name="か２０">#REF!</definedName>
    <definedName name="か２１">#REF!</definedName>
    <definedName name="か２２">#REF!</definedName>
    <definedName name="か２３">#REF!</definedName>
    <definedName name="か２４">#REF!</definedName>
    <definedName name="か２５">#REF!</definedName>
    <definedName name="か２６">#REF!</definedName>
    <definedName name="か２７">#REF!</definedName>
    <definedName name="か２８">#REF!</definedName>
    <definedName name="か２９">#REF!</definedName>
    <definedName name="か３">#REF!</definedName>
    <definedName name="か３０">#REF!</definedName>
    <definedName name="か３１">#REF!</definedName>
    <definedName name="か３２">#REF!</definedName>
    <definedName name="か３３">#REF!</definedName>
    <definedName name="か３４">#REF!</definedName>
    <definedName name="か３５">#REF!</definedName>
    <definedName name="か３６">#REF!</definedName>
    <definedName name="か３７">#REF!</definedName>
    <definedName name="か３８">#REF!</definedName>
    <definedName name="か３９">#REF!</definedName>
    <definedName name="か４">#REF!</definedName>
    <definedName name="か４０">#REF!</definedName>
    <definedName name="か４１">#REF!</definedName>
    <definedName name="か４２">#REF!</definedName>
    <definedName name="か４３">#REF!</definedName>
    <definedName name="か４４">#REF!</definedName>
    <definedName name="か４５">#REF!</definedName>
    <definedName name="か４６">#REF!</definedName>
    <definedName name="か４７">#REF!</definedName>
    <definedName name="か４８">#REF!</definedName>
    <definedName name="か４９">#REF!</definedName>
    <definedName name="か５">#REF!</definedName>
    <definedName name="か５０">#REF!</definedName>
    <definedName name="か５１">#REF!</definedName>
    <definedName name="か５２">#REF!</definedName>
    <definedName name="か５３">#REF!</definedName>
    <definedName name="か５４">#REF!</definedName>
    <definedName name="か５５">#REF!</definedName>
    <definedName name="か５６">#REF!</definedName>
    <definedName name="か５７">#REF!</definedName>
    <definedName name="か５９">#REF!</definedName>
    <definedName name="か６">#REF!</definedName>
    <definedName name="か６０">#REF!</definedName>
    <definedName name="か６１">#REF!</definedName>
    <definedName name="か６２">#REF!</definedName>
    <definedName name="か６３">#REF!</definedName>
    <definedName name="か６４">#REF!</definedName>
    <definedName name="か６５">#REF!</definedName>
    <definedName name="か６６">#REF!</definedName>
    <definedName name="か６７">#REF!</definedName>
    <definedName name="か６８">#REF!</definedName>
    <definedName name="か６９">#REF!</definedName>
    <definedName name="か７">#REF!</definedName>
    <definedName name="か７０">#REF!</definedName>
    <definedName name="か７１">#REF!</definedName>
    <definedName name="か７２">#REF!</definedName>
    <definedName name="か７３">#REF!</definedName>
    <definedName name="か７４">#REF!</definedName>
    <definedName name="か７５">#REF!</definedName>
    <definedName name="か７６">#REF!</definedName>
    <definedName name="か７７">#REF!</definedName>
    <definedName name="か７８">#REF!</definedName>
    <definedName name="か７９">#REF!</definedName>
    <definedName name="か８">#REF!</definedName>
    <definedName name="か８０">#REF!</definedName>
    <definedName name="か８１">#REF!</definedName>
    <definedName name="か８２">#REF!</definedName>
    <definedName name="か８３">#REF!</definedName>
    <definedName name="か８４">#REF!</definedName>
    <definedName name="か８５">#REF!</definedName>
    <definedName name="か８６">#REF!</definedName>
    <definedName name="か８７">#REF!</definedName>
    <definedName name="か８８">#REF!</definedName>
    <definedName name="か８９">#REF!</definedName>
    <definedName name="か９">#REF!</definedName>
    <definedName name="か９０">#REF!</definedName>
    <definedName name="か９１">#REF!</definedName>
    <definedName name="か９２">#REF!</definedName>
    <definedName name="か９３">#REF!</definedName>
    <definedName name="か９４">#REF!</definedName>
    <definedName name="か９５">#REF!</definedName>
    <definedName name="か９６">#REF!</definedName>
    <definedName name="か９７">#REF!</definedName>
    <definedName name="か９８">#REF!</definedName>
    <definedName name="か９９">#REF!</definedName>
    <definedName name="ガードレール">#REF!</definedName>
    <definedName name="き１">#REF!</definedName>
    <definedName name="き１０">#REF!</definedName>
    <definedName name="き１００">#REF!</definedName>
    <definedName name="き１０１">#REF!</definedName>
    <definedName name="き１０２">#REF!</definedName>
    <definedName name="き１０３">#REF!</definedName>
    <definedName name="き１０４">#REF!</definedName>
    <definedName name="き１０５">#REF!</definedName>
    <definedName name="き１０６">#REF!</definedName>
    <definedName name="き１０７">#REF!</definedName>
    <definedName name="き１０８">#REF!</definedName>
    <definedName name="き１０９">#REF!</definedName>
    <definedName name="き１１">#REF!</definedName>
    <definedName name="き１１０">#REF!</definedName>
    <definedName name="き１１１">#REF!</definedName>
    <definedName name="き１１２">#REF!</definedName>
    <definedName name="き１１３">#REF!</definedName>
    <definedName name="き１１４">#REF!</definedName>
    <definedName name="き１１５">#REF!</definedName>
    <definedName name="き１１６">#REF!</definedName>
    <definedName name="き１１７">#REF!</definedName>
    <definedName name="き１１８">#REF!</definedName>
    <definedName name="き１１９">#REF!</definedName>
    <definedName name="き１２">#REF!</definedName>
    <definedName name="き１２０">#REF!</definedName>
    <definedName name="き１２１">#REF!</definedName>
    <definedName name="き１２２">#REF!</definedName>
    <definedName name="き１２３">#REF!</definedName>
    <definedName name="き１２４">#REF!</definedName>
    <definedName name="き１２５">#REF!</definedName>
    <definedName name="き１２６">#REF!</definedName>
    <definedName name="き１２７">#REF!</definedName>
    <definedName name="き１２８">#REF!</definedName>
    <definedName name="き１２９">#REF!</definedName>
    <definedName name="き１３">#REF!</definedName>
    <definedName name="き１３０">#REF!</definedName>
    <definedName name="き１３１">#REF!</definedName>
    <definedName name="き１３２">#REF!</definedName>
    <definedName name="き１３４">#REF!</definedName>
    <definedName name="き１３５">#REF!</definedName>
    <definedName name="き１３６">#REF!</definedName>
    <definedName name="き１３７">#REF!</definedName>
    <definedName name="き１３８">#REF!</definedName>
    <definedName name="き１３９">#REF!</definedName>
    <definedName name="き１４">#REF!</definedName>
    <definedName name="き１４０">#REF!</definedName>
    <definedName name="き１４１">#REF!</definedName>
    <definedName name="き１４２">#REF!</definedName>
    <definedName name="き１４３">#REF!</definedName>
    <definedName name="き１４４">#REF!</definedName>
    <definedName name="き１４５">#REF!</definedName>
    <definedName name="き１４６">#REF!</definedName>
    <definedName name="き１４７">#REF!</definedName>
    <definedName name="き１４８">#REF!</definedName>
    <definedName name="き１４９">#REF!</definedName>
    <definedName name="き１５">#REF!</definedName>
    <definedName name="き１５０">#REF!</definedName>
    <definedName name="き１５１">#REF!</definedName>
    <definedName name="き１５２">#REF!</definedName>
    <definedName name="き１５３">#REF!</definedName>
    <definedName name="き１６">#REF!</definedName>
    <definedName name="き１６３">#REF!</definedName>
    <definedName name="き１７">#REF!</definedName>
    <definedName name="き１８">#REF!</definedName>
    <definedName name="き１９">#REF!</definedName>
    <definedName name="き２">#REF!</definedName>
    <definedName name="き２０">#REF!</definedName>
    <definedName name="き２１">#REF!</definedName>
    <definedName name="き２２">#REF!</definedName>
    <definedName name="き２３">#REF!</definedName>
    <definedName name="き２４">#REF!</definedName>
    <definedName name="き２５">#REF!</definedName>
    <definedName name="き２６">#REF!</definedName>
    <definedName name="き２７">#REF!</definedName>
    <definedName name="き２８">#REF!</definedName>
    <definedName name="き２９">#REF!</definedName>
    <definedName name="き３">#REF!</definedName>
    <definedName name="き３０">#REF!</definedName>
    <definedName name="き３１">#REF!</definedName>
    <definedName name="き３２">#REF!</definedName>
    <definedName name="き３３">#REF!</definedName>
    <definedName name="き３４">#REF!</definedName>
    <definedName name="き３５">#REF!</definedName>
    <definedName name="き３６">#REF!</definedName>
    <definedName name="き３７">#REF!</definedName>
    <definedName name="き３８">#REF!</definedName>
    <definedName name="き３９">#REF!</definedName>
    <definedName name="き４">#REF!</definedName>
    <definedName name="き４０">#REF!</definedName>
    <definedName name="き４１">#REF!</definedName>
    <definedName name="き４２">#REF!</definedName>
    <definedName name="き４３">#REF!</definedName>
    <definedName name="き４４">#REF!</definedName>
    <definedName name="き４５">#REF!</definedName>
    <definedName name="き４６">#REF!</definedName>
    <definedName name="き４７">#REF!</definedName>
    <definedName name="き４８">#REF!</definedName>
    <definedName name="き４９">#REF!</definedName>
    <definedName name="き５">#REF!</definedName>
    <definedName name="き５０">#REF!</definedName>
    <definedName name="き５１">#REF!</definedName>
    <definedName name="き５２">#REF!</definedName>
    <definedName name="き５３">#REF!</definedName>
    <definedName name="き５４">#REF!</definedName>
    <definedName name="き５５">#REF!</definedName>
    <definedName name="き５６">#REF!</definedName>
    <definedName name="き５７">#REF!</definedName>
    <definedName name="き５８">#REF!</definedName>
    <definedName name="き５９">#REF!</definedName>
    <definedName name="き６">#REF!</definedName>
    <definedName name="き６０">#REF!</definedName>
    <definedName name="き６１">#REF!</definedName>
    <definedName name="き６２">#REF!</definedName>
    <definedName name="き６３">#REF!</definedName>
    <definedName name="き６４">#REF!</definedName>
    <definedName name="き６５">#REF!</definedName>
    <definedName name="き６６">#REF!</definedName>
    <definedName name="き６７">#REF!</definedName>
    <definedName name="き６８">#REF!</definedName>
    <definedName name="き６９">#REF!</definedName>
    <definedName name="き７">#REF!</definedName>
    <definedName name="き７０">#REF!</definedName>
    <definedName name="き７１">#REF!</definedName>
    <definedName name="き７２">#REF!</definedName>
    <definedName name="き７３">#REF!</definedName>
    <definedName name="き７４">#REF!</definedName>
    <definedName name="き７５">#REF!</definedName>
    <definedName name="き７６">#REF!</definedName>
    <definedName name="き７７">#REF!</definedName>
    <definedName name="き７８">#REF!</definedName>
    <definedName name="き７９">#REF!</definedName>
    <definedName name="き８">#REF!</definedName>
    <definedName name="き８０">#REF!</definedName>
    <definedName name="き８１">#REF!</definedName>
    <definedName name="き８２">#REF!</definedName>
    <definedName name="き８３">#REF!</definedName>
    <definedName name="き８４">#REF!</definedName>
    <definedName name="き８５">#REF!</definedName>
    <definedName name="き８６">#REF!</definedName>
    <definedName name="き８７">#REF!</definedName>
    <definedName name="き８８">#REF!</definedName>
    <definedName name="き８９">#REF!</definedName>
    <definedName name="き９">#REF!</definedName>
    <definedName name="き９０">#REF!</definedName>
    <definedName name="き９１">#REF!</definedName>
    <definedName name="き９２">#REF!</definedName>
    <definedName name="き９３">#REF!</definedName>
    <definedName name="き９４">#REF!</definedName>
    <definedName name="き９５">#REF!</definedName>
    <definedName name="き９６">#REF!</definedName>
    <definedName name="き９７">#REF!</definedName>
    <definedName name="き９８">#REF!</definedName>
    <definedName name="き９９">#REF!</definedName>
    <definedName name="キャサリン">#REF!</definedName>
    <definedName name="こ">[27]●本体!$F$235</definedName>
    <definedName name="ｺｰﾄﾞ本数表">#REF!</definedName>
    <definedName name="ゴム規格">#REF!</definedName>
    <definedName name="ゴム単価">#REF!</definedName>
    <definedName name="コンクリート">[28]条件入力!#REF!</definedName>
    <definedName name="コンクリート１６０">#REF!</definedName>
    <definedName name="コンクリート180">#REF!</definedName>
    <definedName name="コンクリート２１０">#REF!</definedName>
    <definedName name="コンクリート単価">#REF!</definedName>
    <definedName name="さ">[27]●本体!$F$227</definedName>
    <definedName name="サイクル1">#REF!</definedName>
    <definedName name="しばた">#REF!</definedName>
    <definedName name="スキン厚表">#REF!</definedName>
    <definedName name="スキン種別">#REF!</definedName>
    <definedName name="スキン組立単価">#REF!</definedName>
    <definedName name="スキン表">#REF!</definedName>
    <definedName name="スキン表AN">#REF!</definedName>
    <definedName name="スキン表AU">#REF!</definedName>
    <definedName name="スキン表BD">#REF!</definedName>
    <definedName name="スキン表BU">#REF!</definedName>
    <definedName name="ストリップサイズ">#REF!</definedName>
    <definedName name="ストリップ単価">#REF!</definedName>
    <definedName name="ストリップ長さ入力">#REF!</definedName>
    <definedName name="ストリップ密度入力">#REF!</definedName>
    <definedName name="ストリップ名称">#REF!</definedName>
    <definedName name="せん断力">[22]入力!$D$13</definedName>
    <definedName name="そこ幅">[22]入力!$N$8</definedName>
    <definedName name="その他">#REF!</definedName>
    <definedName name="た">[27]●本体!$F$220</definedName>
    <definedName name="ダム高">'[26]安定計算（報）'!#REF!</definedName>
    <definedName name="ダム高Ｈ">#REF!</definedName>
    <definedName name="チェーンオイル">[29]積算単価!$E$16</definedName>
    <definedName name="チェーンオイル使用量">[29]伐倒!$D$49</definedName>
    <definedName name="チェーンソーオイル燃費">[29]伐倒!$N$47</definedName>
    <definedName name="チェーンソー燃費">[29]伐倒!$D$48</definedName>
    <definedName name="チェーンソー燃費混合油">[29]伐倒!$N$46</definedName>
    <definedName name="と">[27]●本体!$F$238</definedName>
    <definedName name="トラッククレーン">[30]条件入力!$F$68</definedName>
    <definedName name="ひょう">[31]ア条件!$I$9:$R$34</definedName>
    <definedName name="ブ">[27]●本体!$F$18</definedName>
    <definedName name="ﾌﾞﾛｯｸ合計">#REF!</definedName>
    <definedName name="ボルト規格">#REF!</definedName>
    <definedName name="ボルト減数">#REF!</definedName>
    <definedName name="ボルト単価">#REF!</definedName>
    <definedName name="ボルト本数表長尺">#REF!</definedName>
    <definedName name="ま">[27]●本体!$F$224</definedName>
    <definedName name="みｙｔ">[32]Page1!#REF!</definedName>
    <definedName name="みつもり">[32]Page1!#REF!</definedName>
    <definedName name="モルタル補正係数">#REF!</definedName>
    <definedName name="よ">[27]●本体!$F$241</definedName>
    <definedName name="ランイング架設撤去人工">[29]集材!$G$42</definedName>
    <definedName name="リスト">#REF!</definedName>
    <definedName name="んＮ">'[15]#REF'!$C$14</definedName>
    <definedName name="愛知">#REF!</definedName>
    <definedName name="愛媛">#REF!</definedName>
    <definedName name="安全率">[22]入力!$N$11</definedName>
    <definedName name="位置選択">#REF!</definedName>
    <definedName name="一般作業員">[29]積算単価!$E$9</definedName>
    <definedName name="茨城">#REF!</definedName>
    <definedName name="印刷">#REF!</definedName>
    <definedName name="印刷1">[0]!印刷1</definedName>
    <definedName name="印刷20">[0]!印刷20</definedName>
    <definedName name="印刷3">[0]!印刷3</definedName>
    <definedName name="印刷範囲">#REF!</definedName>
    <definedName name="右スキン">#REF!</definedName>
    <definedName name="運搬その他機械">[29]運材!$Q$56</definedName>
    <definedName name="運搬集材機械">[29]運材!$Q$52</definedName>
    <definedName name="運搬造材機械">[29]運材!$Q$54</definedName>
    <definedName name="越流水深">[22]入力!$D$7</definedName>
    <definedName name="円体積">#REF!</definedName>
    <definedName name="円面積">#REF!</definedName>
    <definedName name="横合計">#REF!</definedName>
    <definedName name="横断なし">[5]出力!#REF!</definedName>
    <definedName name="横用紙">[0]!横用紙</definedName>
    <definedName name="岡山">#REF!</definedName>
    <definedName name="沖縄">#REF!</definedName>
    <definedName name="下請リスト">#REF!</definedName>
    <definedName name="下流法">#REF!</definedName>
    <definedName name="下流法1">[22]入力!$D$8</definedName>
    <definedName name="画面2">#REF!</definedName>
    <definedName name="階段Ａ任">#N/A</definedName>
    <definedName name="街渠桝1号">#REF!</definedName>
    <definedName name="街渠桝2号">#REF!</definedName>
    <definedName name="笠コン数量">#REF!</definedName>
    <definedName name="笠コン代価表">[27]●本体!$F$238</definedName>
    <definedName name="笠コン単価">#REF!</definedName>
    <definedName name="笠下がり">#REF!</definedName>
    <definedName name="笠型枠数量">#REF!</definedName>
    <definedName name="笠型枠単価">#REF!</definedName>
    <definedName name="笠高さ">#REF!</definedName>
    <definedName name="笠足場数量">#REF!</definedName>
    <definedName name="笠足場単価">#REF!</definedName>
    <definedName name="笠鉄筋数量">#REF!</definedName>
    <definedName name="笠鉄筋単価">#REF!</definedName>
    <definedName name="笠幅">#REF!</definedName>
    <definedName name="笠目地数量">#REF!</definedName>
    <definedName name="笠目地単価">#REF!</definedName>
    <definedName name="笠裏id">#REF!</definedName>
    <definedName name="間隔_SL">#REF!</definedName>
    <definedName name="間詰">#REF!</definedName>
    <definedName name="間錘娃">#REF!</definedName>
    <definedName name="岩手">#REF!</definedName>
    <definedName name="岩盤面整形">#REF!</definedName>
    <definedName name="基準数量">[33]科目表!#REF!</definedName>
    <definedName name="基準単位">[33]科目表!#REF!</definedName>
    <definedName name="基準標高">#REF!</definedName>
    <definedName name="基礎コード">#REF!</definedName>
    <definedName name="基礎工">#REF!</definedName>
    <definedName name="基礎杭">#REF!</definedName>
    <definedName name="基礎天端幅">#REF!</definedName>
    <definedName name="基面">#REF!</definedName>
    <definedName name="岐阜">#REF!</definedName>
    <definedName name="機械掘削下">#REF!</definedName>
    <definedName name="機械掘削上">#REF!</definedName>
    <definedName name="規格">#REF!</definedName>
    <definedName name="規格リスト">#REF!</definedName>
    <definedName name="宮崎">#REF!</definedName>
    <definedName name="宮城">#REF!</definedName>
    <definedName name="京都">#REF!</definedName>
    <definedName name="業者リスト">#REF!</definedName>
    <definedName name="均し・足場工">#REF!</definedName>
    <definedName name="緊急">#REF!</definedName>
    <definedName name="緊急時">#REF!</definedName>
    <definedName name="金額">#REF!</definedName>
    <definedName name="矩形id">#REF!</definedName>
    <definedName name="掘削">#REF!</definedName>
    <definedName name="掘削勾配">#REF!</definedName>
    <definedName name="掘削勾配n1">#REF!</definedName>
    <definedName name="掘削幅">#REF!</definedName>
    <definedName name="熊本">#REF!</definedName>
    <definedName name="群馬">#REF!</definedName>
    <definedName name="傾Ｌ">#REF!</definedName>
    <definedName name="傾Ｒ">#REF!</definedName>
    <definedName name="型枠">#REF!</definedName>
    <definedName name="型枠工">[28]条件入力!#REF!</definedName>
    <definedName name="型枠単価">#REF!</definedName>
    <definedName name="経費計項目">#REF!</definedName>
    <definedName name="経費項目">#REF!</definedName>
    <definedName name="経費率">#REF!</definedName>
    <definedName name="計算式">'[34]ブロック積擁壁計算書(護岸)'!$A$1</definedName>
    <definedName name="計算書">#REF!</definedName>
    <definedName name="軽油">[35]条件入力!$F$29</definedName>
    <definedName name="桁数">[36]標高・距離・斜距離!$K$1</definedName>
    <definedName name="結果">#REF!</definedName>
    <definedName name="検査記録表">#REF!</definedName>
    <definedName name="県番">#REF!</definedName>
    <definedName name="県名">#REF!</definedName>
    <definedName name="元へ">[5]出力!#REF!</definedName>
    <definedName name="現場作業環境の整備">#REF!</definedName>
    <definedName name="現場組織表">#REF!</definedName>
    <definedName name="現場組織表２">#REF!</definedName>
    <definedName name="護岸厚">#REF!</definedName>
    <definedName name="工事概要">#REF!</definedName>
    <definedName name="工事概要２">#REF!</definedName>
    <definedName name="広島">#REF!</definedName>
    <definedName name="硬質ゴム枚数">#REF!</definedName>
    <definedName name="香川">#REF!</definedName>
    <definedName name="高山">#REF!</definedName>
    <definedName name="高知">#REF!</definedName>
    <definedName name="合計">#REF!</definedName>
    <definedName name="根入れ">#REF!</definedName>
    <definedName name="混合油">[29]積算単価!$E$13</definedName>
    <definedName name="佐賀">#REF!</definedName>
    <definedName name="左スキン">#REF!</definedName>
    <definedName name="材質">#REF!</definedName>
    <definedName name="材料">#REF!</definedName>
    <definedName name="材料費３ｍ">#REF!</definedName>
    <definedName name="埼玉">#REF!</definedName>
    <definedName name="作業名称">[33]科目表!#REF!</definedName>
    <definedName name="作用点">[22]入力!$L$6</definedName>
    <definedName name="雑工計">#REF!</definedName>
    <definedName name="三角形体積">#REF!</definedName>
    <definedName name="三角形面積">#REF!</definedName>
    <definedName name="三重">#REF!</definedName>
    <definedName name="山">#REF!</definedName>
    <definedName name="山形">#REF!</definedName>
    <definedName name="山口">#REF!</definedName>
    <definedName name="山梨">#REF!</definedName>
    <definedName name="仕様">[33]科目表!#REF!</definedName>
    <definedName name="使用説明書">#REF!</definedName>
    <definedName name="四角形体積">#REF!</definedName>
    <definedName name="四角形面積">#REF!</definedName>
    <definedName name="四捨五入">[22]入力!$L$5</definedName>
    <definedName name="支保工">#REF!</definedName>
    <definedName name="施工管理">'[37]３．現場組織表'!$A$1:$N$25</definedName>
    <definedName name="施工機械">#REF!</definedName>
    <definedName name="施工機械２">#REF!</definedName>
    <definedName name="施工計画書の記載内容について">#REF!</definedName>
    <definedName name="施工計画書表紙">#REF!</definedName>
    <definedName name="施工計画書表紙２">#REF!</definedName>
    <definedName name="施工単価">#REF!</definedName>
    <definedName name="次帳票名">#REF!</definedName>
    <definedName name="滋賀">#REF!</definedName>
    <definedName name="鹿児島">#REF!</definedName>
    <definedName name="質">#REF!</definedName>
    <definedName name="実長基礎">#REF!</definedName>
    <definedName name="実長天端">#REF!</definedName>
    <definedName name="写真管理">#REF!</definedName>
    <definedName name="写真管理２">#REF!</definedName>
    <definedName name="社名">#REF!</definedName>
    <definedName name="主要材料">#REF!</definedName>
    <definedName name="主要資材２">#REF!</definedName>
    <definedName name="種別">#REF!</definedName>
    <definedName name="種類">#REF!</definedName>
    <definedName name="秋田">#REF!</definedName>
    <definedName name="集計2">[5]フーチング集計表!#REF!</definedName>
    <definedName name="集計2A">[5]フーチング集計表!#REF!</definedName>
    <definedName name="集計3">[5]フーチング集計表!#REF!</definedName>
    <definedName name="集計3A">[5]フーチング集計表!#REF!</definedName>
    <definedName name="集計4">[5]フーチング集計表!#REF!</definedName>
    <definedName name="集計4A">[5]フーチング集計表!#REF!</definedName>
    <definedName name="集計5">[5]フーチング集計表!#REF!</definedName>
    <definedName name="集計5_1">[5]フーチング集計表!#REF!</definedName>
    <definedName name="集計5_2">[5]フーチング集計表!#REF!</definedName>
    <definedName name="集計5A">[5]フーチング集計表!#REF!</definedName>
    <definedName name="集計6">[5]フーチング集計表!#REF!</definedName>
    <definedName name="集計6A">[5]フーチング集計表!#REF!</definedName>
    <definedName name="集計7">[5]フーチング集計表!#REF!</definedName>
    <definedName name="集計7A">[5]フーチング集計表!#REF!</definedName>
    <definedName name="集計表">#REF!</definedName>
    <definedName name="集水桝10号">#REF!</definedName>
    <definedName name="集水桝11号">#REF!</definedName>
    <definedName name="集水桝2号">#REF!</definedName>
    <definedName name="集水桝3号">#REF!</definedName>
    <definedName name="集水桝4号">#REF!</definedName>
    <definedName name="集水桝5号">#REF!</definedName>
    <definedName name="集水桝6.1号">#REF!</definedName>
    <definedName name="集水桝6.2号">#REF!</definedName>
    <definedName name="集水桝7号">#REF!</definedName>
    <definedName name="集水桝8号">#REF!</definedName>
    <definedName name="集水桝9号">#REF!</definedName>
    <definedName name="重型枠単価">#REF!</definedName>
    <definedName name="重砕石単価">#REF!</definedName>
    <definedName name="重刺し筋単価">#REF!</definedName>
    <definedName name="重足場単価">#REF!</definedName>
    <definedName name="重量">#REF!</definedName>
    <definedName name="重力">[38]重力式擁壁数量!$A$62</definedName>
    <definedName name="重力高さ">#REF!</definedName>
    <definedName name="重力式2号">#REF!</definedName>
    <definedName name="重力式3号">#REF!</definedName>
    <definedName name="重力式4号">#REF!</definedName>
    <definedName name="重力式5号">#REF!</definedName>
    <definedName name="重力式6号">#REF!</definedName>
    <definedName name="重力式7号">#REF!</definedName>
    <definedName name="重力式8号">#REF!</definedName>
    <definedName name="重力式9号">#REF!</definedName>
    <definedName name="重力単価">#REF!</definedName>
    <definedName name="重力断面積">#REF!</definedName>
    <definedName name="重力底盤幅">#REF!</definedName>
    <definedName name="出来形管理">#REF!</definedName>
    <definedName name="出来形管理２">#REF!</definedName>
    <definedName name="諸雑費率">[33]科目表!#REF!</definedName>
    <definedName name="小口止工集計表その３">#REF!</definedName>
    <definedName name="小口止集計表３">#REF!</definedName>
    <definedName name="上流法1">[22]入力!$D$9</definedName>
    <definedName name="上流法勾配">#REF!</definedName>
    <definedName name="信州式架設撤去人工">[29]集材!$E$37</definedName>
    <definedName name="新潟">#REF!</definedName>
    <definedName name="神奈川">#REF!</definedName>
    <definedName name="人力掘削">#REF!</definedName>
    <definedName name="水平目地寸法TAB">#REF!</definedName>
    <definedName name="水平目地単価TAB">#REF!</definedName>
    <definedName name="水平目地枚数">#REF!</definedName>
    <definedName name="水平目地名称TAB">#REF!</definedName>
    <definedName name="水路蓋掛工">#REF!</definedName>
    <definedName name="嵩上げ工">#REF!</definedName>
    <definedName name="数量">#REF!</definedName>
    <definedName name="数量表">#REF!</definedName>
    <definedName name="数量表2">#REF!</definedName>
    <definedName name="数量表3">#REF!</definedName>
    <definedName name="数量表4">#REF!</definedName>
    <definedName name="盛土id">#REF!</definedName>
    <definedName name="盛土Main">#REF!</definedName>
    <definedName name="盛土Plus">#REF!</definedName>
    <definedName name="盛土笠裏">#REF!</definedName>
    <definedName name="盛土転圧単価">#REF!</definedName>
    <definedName name="青森">#REF!</definedName>
    <definedName name="静岡">#REF!</definedName>
    <definedName name="石積計算書">#REF!</definedName>
    <definedName name="石川">#REF!</definedName>
    <definedName name="切岩面整形">#REF!</definedName>
    <definedName name="切土岩盤整形">#REF!</definedName>
    <definedName name="折曲げ角度">#REF!</definedName>
    <definedName name="千葉">#REF!</definedName>
    <definedName name="線種選択">#REF!</definedName>
    <definedName name="全段">#REF!</definedName>
    <definedName name="素材生産計画量">[29]調査集計!$Q$39</definedName>
    <definedName name="総括">#REF!</definedName>
    <definedName name="総括1">#REF!</definedName>
    <definedName name="総括2">#REF!</definedName>
    <definedName name="総括3">#REF!</definedName>
    <definedName name="総頁数">#REF!</definedName>
    <definedName name="総累計">#REF!</definedName>
    <definedName name="足場単価">#REF!</definedName>
    <definedName name="袖下流法">[22]入力!$D$48</definedName>
    <definedName name="袖高">[22]入力!$D$47</definedName>
    <definedName name="袖先端から">#REF!</definedName>
    <definedName name="袖天端厚">[22]入力!$D$50</definedName>
    <definedName name="堆砂高">[22]入力!$D$19</definedName>
    <definedName name="帯工土工" hidden="1">#REF!</definedName>
    <definedName name="台形体積">#REF!</definedName>
    <definedName name="台形面積">#REF!</definedName>
    <definedName name="大阪">#REF!</definedName>
    <definedName name="大分">#REF!</definedName>
    <definedName name="単位">#REF!</definedName>
    <definedName name="単位リスト">#REF!</definedName>
    <definedName name="単位リスト1">#REF!</definedName>
    <definedName name="単位リスト2">#REF!</definedName>
    <definedName name="単価">#REF!</definedName>
    <definedName name="単価見積">'[15]#REF'!$C$14</definedName>
    <definedName name="単価御見積">'[15]#REF'!$C$14</definedName>
    <definedName name="単体ｺﾝｸﾘ">[22]入力!$D$15</definedName>
    <definedName name="単体水">[22]入力!$D$17</definedName>
    <definedName name="単体土">[22]入力!$D$16</definedName>
    <definedName name="地山高">#REF!</definedName>
    <definedName name="地先境界Ａ型">#REF!</definedName>
    <definedName name="地盤高">#REF!</definedName>
    <definedName name="地盤反力">[22]入力!$D$14</definedName>
    <definedName name="築立工集計表">#REF!</definedName>
    <definedName name="中心から">#REF!</definedName>
    <definedName name="帳票番号">[33]科目表!#REF!</definedName>
    <definedName name="長崎">#REF!</definedName>
    <definedName name="長野">#REF!</definedName>
    <definedName name="鳥取">#REF!</definedName>
    <definedName name="直工費">[39]ナウロック直工費!#REF!</definedName>
    <definedName name="直線34">#REF!</definedName>
    <definedName name="摘要">#REF!</definedName>
    <definedName name="撤去工">#REF!</definedName>
    <definedName name="鉄筋重量">#REF!</definedName>
    <definedName name="鉄筋単価">#REF!</definedName>
    <definedName name="鉄筋表">#REF!</definedName>
    <definedName name="天スキン厚">#REF!</definedName>
    <definedName name="天端スキン">#REF!</definedName>
    <definedName name="天端厚">[22]入力!$D$6</definedName>
    <definedName name="天端高">#REF!</definedName>
    <definedName name="天端幅">#REF!</definedName>
    <definedName name="天端幅B1">#REF!</definedName>
    <definedName name="展開図">#REF!</definedName>
    <definedName name="吐口工">#REF!</definedName>
    <definedName name="都道府県">#REF!</definedName>
    <definedName name="度">#REF!</definedName>
    <definedName name="土">#REF!</definedName>
    <definedName name="土圧係数">[22]入力!$D$20</definedName>
    <definedName name="土砂">#REF!</definedName>
    <definedName name="島根">#REF!</definedName>
    <definedName name="東京">#REF!</definedName>
    <definedName name="透合計">#REF!</definedName>
    <definedName name="透水防砂材寸法TAB">#REF!</definedName>
    <definedName name="透水防砂材単価TAB">#REF!</definedName>
    <definedName name="徳島">#REF!</definedName>
    <definedName name="特運">[35]条件入力!$E$20</definedName>
    <definedName name="特殊運転手">[40]条件入力!$E$20</definedName>
    <definedName name="栃木">#REF!</definedName>
    <definedName name="奈良">#REF!</definedName>
    <definedName name="二次コン">[41]樋管本体!#REF!</definedName>
    <definedName name="二次コン2">[42]樋管本体!#REF!</definedName>
    <definedName name="二次コン3">[41]樋管本体!#REF!</definedName>
    <definedName name="二次コン4">[41]樋管本体!#REF!</definedName>
    <definedName name="日小谷">#REF!</definedName>
    <definedName name="入力シート">#REF!</definedName>
    <definedName name="入力シート2">#REF!</definedName>
    <definedName name="年度">#REF!</definedName>
    <definedName name="排水材">[43]標準材料費表!$A$1:$Q$71</definedName>
    <definedName name="背面砕石単価">#REF!</definedName>
    <definedName name="背面砕石有無">#REF!</definedName>
    <definedName name="函渠100×100">#REF!</definedName>
    <definedName name="函渠150×130">#REF!</definedName>
    <definedName name="函渠90×70">#REF!</definedName>
    <definedName name="伐倒チェーンソー稼動延台数">[29]伐倒!$G$42</definedName>
    <definedName name="伐倒作業日数">[29]伐倒!$G$41</definedName>
    <definedName name="伐倒本数1hr">[29]伐倒!$G$38</definedName>
    <definedName name="伐倒量1日1人">[29]伐倒!$G$39</definedName>
    <definedName name="伐倒量全員">[29]伐倒!$G$40</definedName>
    <definedName name="伐木作業員">[29]積算単価!$E$7</definedName>
    <definedName name="伐木造材1日生産性">[29]伐倒!$G$88</definedName>
    <definedName name="伐木造材チェーンソー稼動">[29]伐倒!$G$91</definedName>
    <definedName name="伐木造材作業日数">[29]伐倒!$G$90</definedName>
    <definedName name="伐木造材伐採量1日">[29]伐倒!$G$89</definedName>
    <definedName name="版厚">#REF!</definedName>
    <definedName name="範囲指定">#REF!</definedName>
    <definedName name="非越そこ幅">[22]入力!$D$51</definedName>
    <definedName name="非越ダム高">[22]入力!$H$48</definedName>
    <definedName name="標高">#REF!</definedName>
    <definedName name="標準材料費">#REF!</definedName>
    <definedName name="表紙">#REF!</definedName>
    <definedName name="品質管理">#REF!</definedName>
    <definedName name="品質管理２">#REF!</definedName>
    <definedName name="富山">#REF!</definedName>
    <definedName name="布基礎単価">#REF!</definedName>
    <definedName name="布基礎特単価">#REF!</definedName>
    <definedName name="普通作業員">[44]条件入力!$E$18</definedName>
    <definedName name="福井">#REF!</definedName>
    <definedName name="福岡">#REF!</definedName>
    <definedName name="福島">#REF!</definedName>
    <definedName name="兵庫">#REF!</definedName>
    <definedName name="平均胸高直径">[29]設計因子!$F$24</definedName>
    <definedName name="平均樹高">[29]設計因子!$F$23</definedName>
    <definedName name="平均断面">#REF!</definedName>
    <definedName name="壁背面砕石有無">#REF!</definedName>
    <definedName name="舗装止工">#REF!</definedName>
    <definedName name="舗装集計">#REF!</definedName>
    <definedName name="補強材敷設単価">#REF!</definedName>
    <definedName name="報告書">#REF!</definedName>
    <definedName name="法面整形">#REF!</definedName>
    <definedName name="北海道">#REF!</definedName>
    <definedName name="本合金">#REF!</definedName>
    <definedName name="摩擦係数">[22]入力!$D$12</definedName>
    <definedName name="埋戻">#REF!</definedName>
    <definedName name="桝・略図">#REF!</definedName>
    <definedName name="桝・略図2">#REF!</definedName>
    <definedName name="名称">#REF!</definedName>
    <definedName name="名称リスト">#REF!</definedName>
    <definedName name="目次">#REF!</definedName>
    <definedName name="目地材単価">#REF!</definedName>
    <definedName name="余堀">#REF!</definedName>
    <definedName name="余堀巾">#REF!</definedName>
    <definedName name="裏込断面積">#REF!</definedName>
    <definedName name="裏込底盤幅">#REF!</definedName>
    <definedName name="裏込天端幅">#REF!</definedName>
    <definedName name="裏法勾配m">#REF!</definedName>
    <definedName name="立木単木材積">[29]設計因子!$F$25</definedName>
    <definedName name="連続頁">#REF!</definedName>
    <definedName name="労働時間１日">[29]設計因子!$F$26</definedName>
    <definedName name="和歌山">#REF!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3" l="1"/>
  <c r="E23" i="8"/>
  <c r="H17" i="8"/>
  <c r="H13" i="8"/>
  <c r="H11" i="8"/>
  <c r="H9" i="8"/>
  <c r="P16" i="7"/>
  <c r="P15" i="7"/>
  <c r="P14" i="7"/>
  <c r="P13" i="7"/>
  <c r="P12" i="7"/>
  <c r="H34" i="8"/>
  <c r="L34" i="8" s="1"/>
  <c r="E28" i="8"/>
  <c r="G24" i="8"/>
  <c r="G25" i="8" l="1"/>
  <c r="H25" i="8" s="1"/>
  <c r="H23" i="8"/>
  <c r="P18" i="7"/>
  <c r="H27" i="8" l="1"/>
  <c r="H29" i="8" s="1"/>
  <c r="H31" i="8" s="1"/>
  <c r="G29" i="8" l="1"/>
  <c r="B4" i="5"/>
  <c r="B6" i="5" s="1"/>
  <c r="H33" i="8"/>
  <c r="H35" i="8" s="1"/>
  <c r="C25" i="4"/>
  <c r="C24" i="4"/>
  <c r="C23" i="4"/>
  <c r="C22" i="4"/>
  <c r="C17" i="4"/>
  <c r="E3" i="3"/>
  <c r="Y25" i="2"/>
  <c r="Y24" i="2"/>
  <c r="Y23" i="2"/>
  <c r="Y22" i="2"/>
  <c r="Y21" i="2"/>
  <c r="Y20" i="2"/>
  <c r="Y19" i="2"/>
  <c r="Y18" i="2"/>
  <c r="Y17" i="2"/>
  <c r="Y16" i="2"/>
  <c r="Y15" i="2"/>
  <c r="Y14" i="2"/>
  <c r="Y13" i="2"/>
  <c r="Y12" i="2"/>
  <c r="Y11" i="2"/>
  <c r="Y10" i="2"/>
  <c r="Y9" i="2"/>
  <c r="Y8" i="2"/>
  <c r="I33" i="2"/>
  <c r="P29" i="2"/>
  <c r="P31" i="2" s="1"/>
  <c r="O29" i="2"/>
  <c r="O31" i="2" s="1"/>
  <c r="L29" i="2"/>
  <c r="L31" i="2" s="1"/>
  <c r="W26" i="2"/>
  <c r="V26" i="2"/>
  <c r="U26" i="2"/>
  <c r="T26" i="2"/>
  <c r="S26" i="2"/>
  <c r="R26" i="2"/>
  <c r="Q26" i="2"/>
  <c r="Q29" i="2" s="1"/>
  <c r="Q31" i="2" s="1"/>
  <c r="P26" i="2"/>
  <c r="O26" i="2"/>
  <c r="N26" i="2"/>
  <c r="N29" i="2" s="1"/>
  <c r="N31" i="2" s="1"/>
  <c r="M26" i="2"/>
  <c r="M29" i="2" s="1"/>
  <c r="M31" i="2" s="1"/>
  <c r="L26" i="2"/>
  <c r="K26" i="2"/>
  <c r="K29" i="2" s="1"/>
  <c r="K31" i="2" s="1"/>
  <c r="J26" i="2"/>
  <c r="J29" i="2" s="1"/>
  <c r="J31" i="2" s="1"/>
  <c r="I26" i="2"/>
  <c r="I29" i="2" s="1"/>
  <c r="H26" i="2"/>
  <c r="G26" i="2"/>
  <c r="F26" i="2"/>
  <c r="E26" i="2"/>
  <c r="D26" i="2"/>
  <c r="C26" i="2"/>
  <c r="B26" i="2"/>
  <c r="X25" i="2"/>
  <c r="X24" i="2"/>
  <c r="X23" i="2"/>
  <c r="X22" i="2"/>
  <c r="X21" i="2"/>
  <c r="X20" i="2"/>
  <c r="X19" i="2"/>
  <c r="X18" i="2"/>
  <c r="X17" i="2"/>
  <c r="X16" i="2"/>
  <c r="X15" i="2"/>
  <c r="X14" i="2"/>
  <c r="X13" i="2"/>
  <c r="X12" i="2"/>
  <c r="X11" i="2"/>
  <c r="X10" i="2"/>
  <c r="X9" i="2"/>
  <c r="X8" i="2"/>
  <c r="X7" i="2"/>
  <c r="Y7" i="2" s="1"/>
  <c r="X6" i="2"/>
  <c r="Y6" i="2" s="1"/>
  <c r="Y26" i="2" s="1"/>
  <c r="M33" i="2" s="1"/>
  <c r="H37" i="8" l="1"/>
  <c r="H41" i="8" s="1"/>
  <c r="L41" i="8" s="1"/>
  <c r="K35" i="8"/>
  <c r="P33" i="2"/>
  <c r="E35" i="2" s="1"/>
  <c r="P35" i="2" s="1"/>
  <c r="Z30" i="2"/>
  <c r="B35" i="1" s="1"/>
  <c r="I31" i="2"/>
  <c r="X31" i="2" s="1"/>
  <c r="E38" i="2" s="1"/>
  <c r="X29" i="2"/>
  <c r="E37" i="2"/>
  <c r="B32" i="1" s="1"/>
  <c r="X26" i="2"/>
  <c r="E36" i="2"/>
  <c r="B33" i="1" s="1"/>
  <c r="C26" i="4"/>
  <c r="E21" i="1"/>
  <c r="E22" i="1"/>
  <c r="E20" i="1"/>
  <c r="E19" i="1"/>
  <c r="E18" i="1"/>
  <c r="E17" i="1"/>
  <c r="E16" i="1"/>
  <c r="P36" i="2" l="1"/>
  <c r="J5" i="7"/>
  <c r="P5" i="7" s="1"/>
  <c r="P10" i="7" s="1"/>
  <c r="Z26" i="2"/>
  <c r="B34" i="1" s="1"/>
  <c r="P20" i="7" l="1"/>
  <c r="P21" i="7" s="1"/>
  <c r="P23" i="7" s="1"/>
  <c r="Q20" i="7"/>
  <c r="P37" i="2"/>
  <c r="J7" i="7"/>
  <c r="P7" i="7" s="1"/>
  <c r="J6" i="7"/>
  <c r="P6" i="7" s="1"/>
  <c r="P38" i="2" l="1"/>
  <c r="J8" i="7"/>
  <c r="P8" i="7" s="1"/>
  <c r="Q3" i="7"/>
  <c r="D10" i="4"/>
  <c r="P24" i="7"/>
  <c r="P25" i="7" s="1"/>
  <c r="B3" i="5"/>
  <c r="B5" i="5" s="1"/>
  <c r="B7" i="5" l="1"/>
  <c r="B10" i="5" s="1"/>
  <c r="D12" i="4"/>
  <c r="D14" i="4"/>
  <c r="D15" i="4"/>
  <c r="D13" i="4"/>
  <c r="D16" i="4"/>
  <c r="G16" i="4" l="1"/>
  <c r="E16" i="4"/>
  <c r="J16" i="4"/>
  <c r="J13" i="4"/>
  <c r="G13" i="4"/>
  <c r="G15" i="4"/>
  <c r="E15" i="4"/>
  <c r="J15" i="4"/>
  <c r="I14" i="4"/>
  <c r="G14" i="4"/>
  <c r="J14" i="4"/>
  <c r="J12" i="4"/>
  <c r="J17" i="4" s="1"/>
  <c r="G12" i="4"/>
  <c r="I12" i="4"/>
  <c r="D17" i="4"/>
  <c r="D26" i="4" s="1"/>
  <c r="K13" i="4" l="1"/>
  <c r="H12" i="4"/>
  <c r="H17" i="4" s="1"/>
  <c r="G17" i="4"/>
  <c r="K15" i="4"/>
  <c r="E24" i="4" s="1"/>
  <c r="K14" i="4"/>
  <c r="E23" i="4" s="1"/>
  <c r="I17" i="4"/>
  <c r="K16" i="4"/>
  <c r="E25" i="4" s="1"/>
  <c r="K12" i="4" l="1"/>
  <c r="K25" i="4"/>
  <c r="L25" i="4"/>
  <c r="L24" i="4"/>
  <c r="K24" i="4"/>
  <c r="K23" i="4"/>
  <c r="L23" i="4"/>
  <c r="L17" i="4"/>
  <c r="K17" i="4" l="1"/>
  <c r="E22" i="4"/>
  <c r="G26" i="4"/>
  <c r="B11" i="5"/>
  <c r="B12" i="5" s="1"/>
  <c r="L22" i="4" l="1"/>
  <c r="L26" i="4" s="1"/>
  <c r="K22" i="4"/>
  <c r="K26" i="4" s="1"/>
</calcChain>
</file>

<file path=xl/sharedStrings.xml><?xml version="1.0" encoding="utf-8"?>
<sst xmlns="http://schemas.openxmlformats.org/spreadsheetml/2006/main" count="363" uniqueCount="305">
  <si>
    <t>長野県林業公社 企画提案型搬出間伐等促進事業</t>
  </si>
  <si>
    <t>企画提案書</t>
  </si>
  <si>
    <t>《年度別事業計画》</t>
  </si>
  <si>
    <t>計画年度</t>
  </si>
  <si>
    <t>事業項目</t>
  </si>
  <si>
    <t>R5年度</t>
  </si>
  <si>
    <t>合　計</t>
  </si>
  <si>
    <t>利用間伐面積　　　（ha）</t>
  </si>
  <si>
    <t>保育間伐面積　　　（ha）</t>
  </si>
  <si>
    <t>森林作業道開設延長（m）</t>
  </si>
  <si>
    <t>既設路網延長　　　（m）</t>
  </si>
  <si>
    <t>林業専用道開設延長（m）</t>
  </si>
  <si>
    <t>《実施年度計画》</t>
  </si>
  <si>
    <t>【現在の状況】</t>
  </si>
  <si>
    <t>調査項目</t>
  </si>
  <si>
    <t>面　積　　　　　　（ha）</t>
  </si>
  <si>
    <t>間伐木樹高　　　　（m）</t>
  </si>
  <si>
    <t>間伐木直径　　　　（cm）</t>
  </si>
  <si>
    <t>立木成立本数　　（本/ha）</t>
  </si>
  <si>
    <t>林内地形傾斜　　　（°）</t>
  </si>
  <si>
    <t>《事業実施計画》</t>
  </si>
  <si>
    <t>【施業予定期間】</t>
  </si>
  <si>
    <t>【施業内容】</t>
  </si>
  <si>
    <t>施業の概要</t>
  </si>
  <si>
    <t>間伐方法</t>
  </si>
  <si>
    <t>間伐率</t>
  </si>
  <si>
    <t>作業道開設</t>
  </si>
  <si>
    <t>【利用間伐作業システム】</t>
  </si>
  <si>
    <t>作業種</t>
  </si>
  <si>
    <t>伐　倒</t>
  </si>
  <si>
    <t>集　材</t>
  </si>
  <si>
    <t>造　材</t>
  </si>
  <si>
    <t>搬　出</t>
  </si>
  <si>
    <t>使用機械</t>
  </si>
  <si>
    <t>《販売実施計画》</t>
  </si>
  <si>
    <t>金　　額</t>
  </si>
  <si>
    <t>◎販売計画について</t>
  </si>
  <si>
    <t>《収支計算》</t>
  </si>
  <si>
    <t>区　　分</t>
  </si>
  <si>
    <t>備　　考</t>
  </si>
  <si>
    <t>円</t>
  </si>
  <si>
    <t>直接事業費×消費税</t>
  </si>
  <si>
    <t>公社雑費</t>
  </si>
  <si>
    <t>公社収支</t>
  </si>
  <si>
    <t>【添付資料】</t>
  </si>
  <si>
    <t>《施業図面》</t>
  </si>
  <si>
    <t>　・別紙施業図参照</t>
  </si>
  <si>
    <t>《現況写真》</t>
  </si>
  <si>
    <t>　・間伐事業実施区域（ha当たり最低１枚を添付）</t>
  </si>
  <si>
    <t>　・森林作業道開設起・終点、必要に応じて分岐点などの中間地点</t>
  </si>
  <si>
    <t>《間伐プロット調査表･利用間伐調査書》</t>
  </si>
  <si>
    <t>《施業図面の作成例》</t>
  </si>
  <si>
    <t>間伐木搬出材積　　（ｍ3）</t>
  </si>
  <si>
    <t>【団地番号・団地名】</t>
    <phoneticPr fontId="1"/>
  </si>
  <si>
    <t>〇〇〇・○○○○　団地</t>
    <phoneticPr fontId="1"/>
  </si>
  <si>
    <t>【所在地】</t>
    <phoneticPr fontId="1"/>
  </si>
  <si>
    <t>○○○市　大字○○○○　地内</t>
    <phoneticPr fontId="1"/>
  </si>
  <si>
    <t>樹　種</t>
    <rPh sb="0" eb="1">
      <t>キ</t>
    </rPh>
    <rPh sb="2" eb="3">
      <t>シュ</t>
    </rPh>
    <phoneticPr fontId="1"/>
  </si>
  <si>
    <t>スギ</t>
    <phoneticPr fontId="1"/>
  </si>
  <si>
    <t>R6年度</t>
    <phoneticPr fontId="1"/>
  </si>
  <si>
    <t>R7年度</t>
    <phoneticPr fontId="1"/>
  </si>
  <si>
    <t>カラマツ</t>
    <phoneticPr fontId="1"/>
  </si>
  <si>
    <t>路網補修延長　　　（ｍ）</t>
    <rPh sb="0" eb="2">
      <t>ロモウ</t>
    </rPh>
    <rPh sb="2" eb="4">
      <t>ホシュウ</t>
    </rPh>
    <rPh sb="4" eb="6">
      <t>エンチョウ</t>
    </rPh>
    <phoneticPr fontId="1"/>
  </si>
  <si>
    <t>（一体的施業団地名）</t>
    <rPh sb="1" eb="4">
      <t>イッタイテキ</t>
    </rPh>
    <rPh sb="4" eb="6">
      <t>セギョウ</t>
    </rPh>
    <rPh sb="6" eb="9">
      <t>ダンチメイ</t>
    </rPh>
    <phoneticPr fontId="1"/>
  </si>
  <si>
    <t>（〇〇〇・○○○○　団地）</t>
    <phoneticPr fontId="1"/>
  </si>
  <si>
    <t>素材生産事業標準地調査集計表</t>
    <rPh sb="0" eb="2">
      <t>ソザイ</t>
    </rPh>
    <rPh sb="2" eb="4">
      <t>セイサン</t>
    </rPh>
    <rPh sb="4" eb="6">
      <t>ジギョウ</t>
    </rPh>
    <rPh sb="6" eb="8">
      <t>ヒョウジュンチ</t>
    </rPh>
    <rPh sb="8" eb="9">
      <t>チ</t>
    </rPh>
    <rPh sb="9" eb="11">
      <t>チョウサ</t>
    </rPh>
    <rPh sb="11" eb="14">
      <t>シュウケイヒョウ</t>
    </rPh>
    <phoneticPr fontId="4"/>
  </si>
  <si>
    <t>胸高直径</t>
    <rPh sb="0" eb="1">
      <t>ムネ</t>
    </rPh>
    <rPh sb="1" eb="2">
      <t>タカ</t>
    </rPh>
    <rPh sb="2" eb="4">
      <t>チョッケイ</t>
    </rPh>
    <phoneticPr fontId="4"/>
  </si>
  <si>
    <t>計</t>
    <rPh sb="0" eb="1">
      <t>ケイ</t>
    </rPh>
    <phoneticPr fontId="4"/>
  </si>
  <si>
    <t>本数計</t>
    <rPh sb="0" eb="1">
      <t>ホン</t>
    </rPh>
    <rPh sb="1" eb="2">
      <t>スウ</t>
    </rPh>
    <rPh sb="2" eb="3">
      <t>ケイ</t>
    </rPh>
    <phoneticPr fontId="4"/>
  </si>
  <si>
    <t>樹高</t>
    <rPh sb="0" eb="1">
      <t>ジュ</t>
    </rPh>
    <rPh sb="1" eb="2">
      <t>タカ</t>
    </rPh>
    <phoneticPr fontId="4"/>
  </si>
  <si>
    <t>単木材積</t>
    <rPh sb="0" eb="1">
      <t>タン</t>
    </rPh>
    <rPh sb="1" eb="2">
      <t>キ</t>
    </rPh>
    <rPh sb="2" eb="3">
      <t>ザイ</t>
    </rPh>
    <rPh sb="3" eb="4">
      <t>セキ</t>
    </rPh>
    <phoneticPr fontId="4"/>
  </si>
  <si>
    <t>立木材積</t>
    <rPh sb="0" eb="2">
      <t>タチキ</t>
    </rPh>
    <rPh sb="2" eb="3">
      <t>ザイ</t>
    </rPh>
    <rPh sb="3" eb="4">
      <t>セキ</t>
    </rPh>
    <phoneticPr fontId="4"/>
  </si>
  <si>
    <t>利用率</t>
    <rPh sb="0" eb="3">
      <t>リヨウリツ</t>
    </rPh>
    <phoneticPr fontId="4"/>
  </si>
  <si>
    <t>素材材積</t>
    <rPh sb="0" eb="2">
      <t>ソザイ</t>
    </rPh>
    <rPh sb="2" eb="3">
      <t>ザイ</t>
    </rPh>
    <rPh sb="3" eb="4">
      <t>セキ</t>
    </rPh>
    <phoneticPr fontId="4"/>
  </si>
  <si>
    <t>標  準  地</t>
    <rPh sb="0" eb="4">
      <t>ヒョウジュンチ</t>
    </rPh>
    <rPh sb="6" eb="7">
      <t>チ</t>
    </rPh>
    <phoneticPr fontId="4"/>
  </si>
  <si>
    <t>ｍ ×</t>
  </si>
  <si>
    <t>ｍ ＝</t>
  </si>
  <si>
    <t>ha</t>
  </si>
  <si>
    <t>林分面積</t>
    <rPh sb="0" eb="1">
      <t>リン</t>
    </rPh>
    <rPh sb="1" eb="2">
      <t>フン</t>
    </rPh>
    <rPh sb="2" eb="4">
      <t>メンセキ</t>
    </rPh>
    <phoneticPr fontId="4"/>
  </si>
  <si>
    <t>ｈa</t>
  </si>
  <si>
    <t xml:space="preserve"> 間　　伐　　率</t>
    <rPh sb="1" eb="5">
      <t>カンバツ</t>
    </rPh>
    <rPh sb="7" eb="8">
      <t>リツ</t>
    </rPh>
    <phoneticPr fontId="4"/>
  </si>
  <si>
    <t>％</t>
  </si>
  <si>
    <t>林分立木材積</t>
    <rPh sb="0" eb="1">
      <t>リン</t>
    </rPh>
    <rPh sb="1" eb="2">
      <t>フン</t>
    </rPh>
    <rPh sb="2" eb="4">
      <t>タチキ</t>
    </rPh>
    <rPh sb="4" eb="5">
      <t>ザイ</t>
    </rPh>
    <rPh sb="5" eb="6">
      <t>セキ</t>
    </rPh>
    <phoneticPr fontId="4"/>
  </si>
  <si>
    <t>ｍ3</t>
  </si>
  <si>
    <t>間伐材積</t>
    <rPh sb="0" eb="2">
      <t>カンバツ</t>
    </rPh>
    <rPh sb="2" eb="3">
      <t>ザイ</t>
    </rPh>
    <rPh sb="3" eb="4">
      <t>セキ</t>
    </rPh>
    <phoneticPr fontId="4"/>
  </si>
  <si>
    <t>平均胸高直径</t>
    <rPh sb="0" eb="2">
      <t>ヘイキン</t>
    </rPh>
    <rPh sb="2" eb="3">
      <t>ムネ</t>
    </rPh>
    <rPh sb="3" eb="4">
      <t>タカ</t>
    </rPh>
    <rPh sb="4" eb="6">
      <t>チョッケイ</t>
    </rPh>
    <phoneticPr fontId="4"/>
  </si>
  <si>
    <t>（搬出立木材積）</t>
    <rPh sb="1" eb="3">
      <t>ハンシュツ</t>
    </rPh>
    <rPh sb="3" eb="4">
      <t>タ</t>
    </rPh>
    <rPh sb="4" eb="5">
      <t>キ</t>
    </rPh>
    <rPh sb="5" eb="6">
      <t>ザイ</t>
    </rPh>
    <rPh sb="6" eb="7">
      <t>セキ</t>
    </rPh>
    <phoneticPr fontId="4"/>
  </si>
  <si>
    <t>%（搬出率）</t>
    <rPh sb="2" eb="4">
      <t>ハンシュツ</t>
    </rPh>
    <rPh sb="4" eb="5">
      <t>リツ</t>
    </rPh>
    <phoneticPr fontId="4"/>
  </si>
  <si>
    <t>平均樹高</t>
    <rPh sb="0" eb="2">
      <t>ヘイキン</t>
    </rPh>
    <rPh sb="2" eb="3">
      <t>ジュ</t>
    </rPh>
    <rPh sb="3" eb="4">
      <t>タカ</t>
    </rPh>
    <phoneticPr fontId="4"/>
  </si>
  <si>
    <t>ｍ</t>
  </si>
  <si>
    <t>利  用  率</t>
    <rPh sb="0" eb="7">
      <t>リヨウリツ</t>
    </rPh>
    <phoneticPr fontId="4"/>
  </si>
  <si>
    <t xml:space="preserve"> 素材生産計画量</t>
    <rPh sb="1" eb="3">
      <t>ソザイ</t>
    </rPh>
    <rPh sb="3" eb="5">
      <t>セイサン</t>
    </rPh>
    <rPh sb="5" eb="8">
      <t>ケイカクリョウ</t>
    </rPh>
    <phoneticPr fontId="4"/>
  </si>
  <si>
    <t>標準地
№</t>
    <rPh sb="0" eb="2">
      <t>ヒョウジュンチ</t>
    </rPh>
    <rPh sb="2" eb="3">
      <t>チ</t>
    </rPh>
    <phoneticPr fontId="4"/>
  </si>
  <si>
    <t>市町村：〇〇〇</t>
    <rPh sb="0" eb="3">
      <t>シチョウソン</t>
    </rPh>
    <phoneticPr fontId="1"/>
  </si>
  <si>
    <t>団地番号：〇〇〇</t>
    <rPh sb="0" eb="4">
      <t>ダンチバンゴウ</t>
    </rPh>
    <phoneticPr fontId="1"/>
  </si>
  <si>
    <t>団地名：〇〇〇</t>
    <rPh sb="0" eb="3">
      <t>ダンチメイ</t>
    </rPh>
    <phoneticPr fontId="1"/>
  </si>
  <si>
    <t>樹種：〇〇〇</t>
    <rPh sb="0" eb="2">
      <t>ジュシュ</t>
    </rPh>
    <phoneticPr fontId="1"/>
  </si>
  <si>
    <t>林齢：〇〇</t>
    <rPh sb="0" eb="2">
      <t>リンレイ</t>
    </rPh>
    <phoneticPr fontId="1"/>
  </si>
  <si>
    <t xml:space="preserve"> ha ×</t>
    <phoneticPr fontId="1"/>
  </si>
  <si>
    <t xml:space="preserve"> 箇所＝</t>
    <rPh sb="1" eb="3">
      <t>カショ</t>
    </rPh>
    <phoneticPr fontId="4"/>
  </si>
  <si>
    <t>％</t>
    <phoneticPr fontId="1"/>
  </si>
  <si>
    <t xml:space="preserve"> ha当り生産材積</t>
  </si>
  <si>
    <t>本/ha</t>
    <rPh sb="0" eb="1">
      <t>ホン</t>
    </rPh>
    <phoneticPr fontId="1"/>
  </si>
  <si>
    <t>植栽年度（代表）</t>
    <rPh sb="5" eb="7">
      <t>ダイヒョウ</t>
    </rPh>
    <phoneticPr fontId="1"/>
  </si>
  <si>
    <t>施業時林齢（代表）</t>
    <rPh sb="6" eb="8">
      <t>ダイヒョウ</t>
    </rPh>
    <phoneticPr fontId="1"/>
  </si>
  <si>
    <t>45年生</t>
  </si>
  <si>
    <t>44年生</t>
    <rPh sb="2" eb="4">
      <t>ネンセイ</t>
    </rPh>
    <phoneticPr fontId="1"/>
  </si>
  <si>
    <t>《団地所在地》</t>
    <rPh sb="1" eb="3">
      <t>ダンチ</t>
    </rPh>
    <rPh sb="3" eb="5">
      <t>ショザイ</t>
    </rPh>
    <rPh sb="5" eb="6">
      <t>チ</t>
    </rPh>
    <phoneticPr fontId="1"/>
  </si>
  <si>
    <t>樹種・林齢</t>
    <rPh sb="0" eb="2">
      <t>ジュシュ</t>
    </rPh>
    <rPh sb="3" eb="5">
      <t>リンレイ</t>
    </rPh>
    <phoneticPr fontId="1"/>
  </si>
  <si>
    <t>傾斜角
(°）</t>
    <rPh sb="0" eb="2">
      <t>ケイシャ</t>
    </rPh>
    <rPh sb="2" eb="3">
      <t>カク</t>
    </rPh>
    <phoneticPr fontId="1"/>
  </si>
  <si>
    <t>°</t>
    <phoneticPr fontId="1"/>
  </si>
  <si>
    <t>（別紙１）</t>
    <rPh sb="1" eb="3">
      <t>ベッシ</t>
    </rPh>
    <phoneticPr fontId="1"/>
  </si>
  <si>
    <t>～</t>
    <phoneticPr fontId="1"/>
  </si>
  <si>
    <t>ウインチ付きグラップル</t>
    <rPh sb="4" eb="5">
      <t>ツ</t>
    </rPh>
    <phoneticPr fontId="1"/>
  </si>
  <si>
    <t>平均距離</t>
    <rPh sb="0" eb="2">
      <t>ヘイキン</t>
    </rPh>
    <phoneticPr fontId="1"/>
  </si>
  <si>
    <t>《森林施業における事業実施提案ポイント》</t>
    <phoneticPr fontId="1"/>
  </si>
  <si>
    <t>◎隣接民有林との共同団地化・一体的施業（有･無）</t>
    <rPh sb="1" eb="3">
      <t>リンセツ</t>
    </rPh>
    <rPh sb="3" eb="6">
      <t>ミンユウリン</t>
    </rPh>
    <rPh sb="8" eb="10">
      <t>キョウドウ</t>
    </rPh>
    <rPh sb="10" eb="13">
      <t>ダンチカ</t>
    </rPh>
    <rPh sb="16" eb="17">
      <t>テキ</t>
    </rPh>
    <phoneticPr fontId="1"/>
  </si>
  <si>
    <t>　　・共同の森林経営計画の作成時期：</t>
    <rPh sb="6" eb="8">
      <t>シンリン</t>
    </rPh>
    <rPh sb="8" eb="10">
      <t>ケイエイ</t>
    </rPh>
    <rPh sb="10" eb="12">
      <t>ケイカク</t>
    </rPh>
    <rPh sb="13" eb="15">
      <t>サクセイ</t>
    </rPh>
    <rPh sb="15" eb="17">
      <t>ジキ</t>
    </rPh>
    <phoneticPr fontId="1"/>
  </si>
  <si>
    <t>◎事業コスト低減に向けた工夫</t>
    <rPh sb="1" eb="3">
      <t>ジギョウ</t>
    </rPh>
    <rPh sb="6" eb="8">
      <t>テイゲン</t>
    </rPh>
    <rPh sb="9" eb="10">
      <t>ム</t>
    </rPh>
    <rPh sb="12" eb="14">
      <t>クフウ</t>
    </rPh>
    <phoneticPr fontId="1"/>
  </si>
  <si>
    <t>◎主伐時に有利になるような施業・基盤整備</t>
    <rPh sb="1" eb="3">
      <t>シュバツ</t>
    </rPh>
    <rPh sb="3" eb="4">
      <t>トキ</t>
    </rPh>
    <rPh sb="5" eb="7">
      <t>ユウリ</t>
    </rPh>
    <rPh sb="13" eb="15">
      <t>セギョウ</t>
    </rPh>
    <rPh sb="16" eb="18">
      <t>キバン</t>
    </rPh>
    <rPh sb="18" eb="20">
      <t>セイビ</t>
    </rPh>
    <phoneticPr fontId="1"/>
  </si>
  <si>
    <t>　　・集材作業の工夫：（例：使用機械を２台投入など）</t>
    <rPh sb="3" eb="5">
      <t>シュウザイ</t>
    </rPh>
    <rPh sb="5" eb="7">
      <t>サギョウ</t>
    </rPh>
    <rPh sb="8" eb="10">
      <t>クフウ</t>
    </rPh>
    <rPh sb="12" eb="13">
      <t>レイ</t>
    </rPh>
    <rPh sb="14" eb="16">
      <t>シヨウ</t>
    </rPh>
    <rPh sb="16" eb="18">
      <t>キカイ</t>
    </rPh>
    <rPh sb="20" eb="21">
      <t>ダイ</t>
    </rPh>
    <rPh sb="21" eb="23">
      <t>トウニュウ</t>
    </rPh>
    <phoneticPr fontId="1"/>
  </si>
  <si>
    <t>　　・山土場の工夫：（例：隣接私有林を借りた細かなはい積みなど）</t>
    <rPh sb="3" eb="4">
      <t>ヤマ</t>
    </rPh>
    <rPh sb="4" eb="6">
      <t>ドバ</t>
    </rPh>
    <rPh sb="7" eb="9">
      <t>クフウ</t>
    </rPh>
    <rPh sb="11" eb="12">
      <t>レイ</t>
    </rPh>
    <rPh sb="13" eb="15">
      <t>リンセツ</t>
    </rPh>
    <rPh sb="15" eb="18">
      <t>シユウリン</t>
    </rPh>
    <rPh sb="19" eb="20">
      <t>カ</t>
    </rPh>
    <rPh sb="22" eb="23">
      <t>コマ</t>
    </rPh>
    <rPh sb="27" eb="28">
      <t>ツ</t>
    </rPh>
    <phoneticPr fontId="1"/>
  </si>
  <si>
    <t>　　・施業の工夫：（例：太りの可能性のある木を残すなど）</t>
    <rPh sb="3" eb="5">
      <t>セギョウ</t>
    </rPh>
    <rPh sb="6" eb="8">
      <t>クフウ</t>
    </rPh>
    <rPh sb="10" eb="11">
      <t>レイ</t>
    </rPh>
    <rPh sb="12" eb="13">
      <t>フト</t>
    </rPh>
    <rPh sb="15" eb="18">
      <t>カノウセイ</t>
    </rPh>
    <rPh sb="21" eb="22">
      <t>キ</t>
    </rPh>
    <rPh sb="23" eb="24">
      <t>ノコ</t>
    </rPh>
    <phoneticPr fontId="1"/>
  </si>
  <si>
    <t>　　・基盤整備の工夫：（例：作業道終点から〇〇の架線集材が可能になるなど）</t>
    <rPh sb="3" eb="5">
      <t>キバン</t>
    </rPh>
    <rPh sb="5" eb="7">
      <t>セイビ</t>
    </rPh>
    <rPh sb="8" eb="10">
      <t>クフウ</t>
    </rPh>
    <rPh sb="12" eb="13">
      <t>レイ</t>
    </rPh>
    <rPh sb="14" eb="17">
      <t>サギョウドウ</t>
    </rPh>
    <rPh sb="17" eb="19">
      <t>シュウテン</t>
    </rPh>
    <rPh sb="24" eb="26">
      <t>カセン</t>
    </rPh>
    <rPh sb="26" eb="28">
      <t>シュウザイ</t>
    </rPh>
    <rPh sb="29" eb="31">
      <t>カノウ</t>
    </rPh>
    <phoneticPr fontId="1"/>
  </si>
  <si>
    <t>【下請業者】</t>
    <rPh sb="1" eb="3">
      <t>シタウ</t>
    </rPh>
    <rPh sb="3" eb="5">
      <t>ギョウシャ</t>
    </rPh>
    <phoneticPr fontId="1"/>
  </si>
  <si>
    <t>有　・　無</t>
    <rPh sb="0" eb="1">
      <t>ア</t>
    </rPh>
    <rPh sb="4" eb="5">
      <t>ナ</t>
    </rPh>
    <phoneticPr fontId="1"/>
  </si>
  <si>
    <t>出荷先</t>
    <rPh sb="0" eb="2">
      <t>シュッカ</t>
    </rPh>
    <rPh sb="2" eb="3">
      <t>サキ</t>
    </rPh>
    <phoneticPr fontId="1"/>
  </si>
  <si>
    <t>　（搬出材積</t>
    <phoneticPr fontId="1"/>
  </si>
  <si>
    <t>m3）</t>
    <phoneticPr fontId="1"/>
  </si>
  <si>
    <t>規格</t>
    <rPh sb="0" eb="2">
      <t>キカク</t>
    </rPh>
    <phoneticPr fontId="1"/>
  </si>
  <si>
    <t>見込み
出材率
（％）</t>
    <rPh sb="0" eb="2">
      <t>ミコ</t>
    </rPh>
    <rPh sb="4" eb="7">
      <t>シュツザイリツ</t>
    </rPh>
    <phoneticPr fontId="1"/>
  </si>
  <si>
    <t>出荷材積</t>
    <rPh sb="0" eb="2">
      <t>シュッカ</t>
    </rPh>
    <rPh sb="2" eb="4">
      <t>ザイセキ</t>
    </rPh>
    <phoneticPr fontId="1"/>
  </si>
  <si>
    <t>ｔ
換算</t>
    <rPh sb="2" eb="4">
      <t>カンザン</t>
    </rPh>
    <phoneticPr fontId="1"/>
  </si>
  <si>
    <t>着単価
（円）</t>
    <rPh sb="0" eb="1">
      <t>チャク</t>
    </rPh>
    <rPh sb="1" eb="3">
      <t>タンカ</t>
    </rPh>
    <rPh sb="5" eb="6">
      <t>エン</t>
    </rPh>
    <phoneticPr fontId="1"/>
  </si>
  <si>
    <t>販売金額
（円）</t>
    <rPh sb="0" eb="2">
      <t>ハンバイ</t>
    </rPh>
    <rPh sb="2" eb="4">
      <t>キンガク</t>
    </rPh>
    <rPh sb="6" eb="7">
      <t>エン</t>
    </rPh>
    <phoneticPr fontId="1"/>
  </si>
  <si>
    <t>市場
手数料
（円）</t>
    <rPh sb="0" eb="2">
      <t>イチバ</t>
    </rPh>
    <rPh sb="3" eb="6">
      <t>テスウリョウ</t>
    </rPh>
    <rPh sb="8" eb="9">
      <t>エン</t>
    </rPh>
    <phoneticPr fontId="1"/>
  </si>
  <si>
    <t>A材</t>
    <rPh sb="1" eb="2">
      <t>ザイ</t>
    </rPh>
    <phoneticPr fontId="1"/>
  </si>
  <si>
    <t>はい積
手数料
（円）</t>
    <rPh sb="2" eb="3">
      <t>ツ</t>
    </rPh>
    <rPh sb="4" eb="7">
      <t>テスウリョウ</t>
    </rPh>
    <rPh sb="9" eb="10">
      <t>エン</t>
    </rPh>
    <phoneticPr fontId="1"/>
  </si>
  <si>
    <t>運搬費
（円）</t>
    <rPh sb="0" eb="3">
      <t>ウンパンヒ</t>
    </rPh>
    <rPh sb="5" eb="6">
      <t>エン</t>
    </rPh>
    <phoneticPr fontId="1"/>
  </si>
  <si>
    <t>車種</t>
    <rPh sb="0" eb="2">
      <t>シャシュ</t>
    </rPh>
    <phoneticPr fontId="1"/>
  </si>
  <si>
    <t>運搬単価
（円／ｍ3）</t>
    <rPh sb="0" eb="2">
      <t>ウンパン</t>
    </rPh>
    <rPh sb="2" eb="4">
      <t>タンカ</t>
    </rPh>
    <rPh sb="6" eb="7">
      <t>エン</t>
    </rPh>
    <phoneticPr fontId="1"/>
  </si>
  <si>
    <t>運搬距離</t>
    <rPh sb="0" eb="2">
      <t>ウンパン</t>
    </rPh>
    <rPh sb="2" eb="4">
      <t>キョリ</t>
    </rPh>
    <phoneticPr fontId="1"/>
  </si>
  <si>
    <t>備考</t>
    <rPh sb="0" eb="2">
      <t>ビコウ</t>
    </rPh>
    <phoneticPr fontId="1"/>
  </si>
  <si>
    <t>山土場～〇〇市</t>
    <rPh sb="0" eb="1">
      <t>ヤマ</t>
    </rPh>
    <rPh sb="1" eb="3">
      <t>ドバ</t>
    </rPh>
    <rPh sb="6" eb="7">
      <t>シ</t>
    </rPh>
    <phoneticPr fontId="1"/>
  </si>
  <si>
    <t>山土場～〇〇町</t>
    <rPh sb="0" eb="1">
      <t>ヤマ</t>
    </rPh>
    <rPh sb="1" eb="3">
      <t>ドバ</t>
    </rPh>
    <rPh sb="6" eb="7">
      <t>マチ</t>
    </rPh>
    <phoneticPr fontId="1"/>
  </si>
  <si>
    <t>山土場～●●町</t>
    <rPh sb="0" eb="1">
      <t>ヤマ</t>
    </rPh>
    <rPh sb="1" eb="3">
      <t>ドバ</t>
    </rPh>
    <rPh sb="6" eb="7">
      <t>マチ</t>
    </rPh>
    <phoneticPr fontId="1"/>
  </si>
  <si>
    <t>山土場～●●市</t>
    <rPh sb="0" eb="1">
      <t>ヤマ</t>
    </rPh>
    <rPh sb="1" eb="3">
      <t>ドバ</t>
    </rPh>
    <rPh sb="6" eb="7">
      <t>シ</t>
    </rPh>
    <phoneticPr fontId="1"/>
  </si>
  <si>
    <t>【運搬計画】</t>
    <phoneticPr fontId="1"/>
  </si>
  <si>
    <t>【販売計画】</t>
    <phoneticPr fontId="1"/>
  </si>
  <si>
    <t>B材</t>
    <rPh sb="1" eb="2">
      <t>ザイ</t>
    </rPh>
    <phoneticPr fontId="1"/>
  </si>
  <si>
    <t>C材</t>
    <rPh sb="1" eb="2">
      <t>ザイ</t>
    </rPh>
    <phoneticPr fontId="1"/>
  </si>
  <si>
    <t>計</t>
    <rPh sb="0" eb="1">
      <t>ケイ</t>
    </rPh>
    <phoneticPr fontId="1"/>
  </si>
  <si>
    <t>D材</t>
    <rPh sb="1" eb="2">
      <t>ザイ</t>
    </rPh>
    <phoneticPr fontId="1"/>
  </si>
  <si>
    <t>《販売実施提案ポイント》</t>
    <phoneticPr fontId="1"/>
  </si>
  <si>
    <t>　・地域の製材関係者等との連携等について、あれば記載ください。</t>
    <rPh sb="2" eb="4">
      <t>チイキ</t>
    </rPh>
    <rPh sb="5" eb="7">
      <t>セイザイ</t>
    </rPh>
    <rPh sb="7" eb="10">
      <t>カンケイシャ</t>
    </rPh>
    <rPh sb="10" eb="11">
      <t>トウ</t>
    </rPh>
    <rPh sb="13" eb="15">
      <t>レンケイ</t>
    </rPh>
    <rPh sb="15" eb="16">
      <t>トウ</t>
    </rPh>
    <rPh sb="24" eb="26">
      <t>キサイ</t>
    </rPh>
    <phoneticPr fontId="1"/>
  </si>
  <si>
    <t>　・販売収入額を増やすために工夫した点について記載ください。</t>
    <rPh sb="2" eb="4">
      <t>ハンバイ</t>
    </rPh>
    <rPh sb="4" eb="7">
      <t>シュウニュウガク</t>
    </rPh>
    <rPh sb="8" eb="9">
      <t>フ</t>
    </rPh>
    <rPh sb="14" eb="16">
      <t>クフウ</t>
    </rPh>
    <rPh sb="18" eb="19">
      <t>テン</t>
    </rPh>
    <rPh sb="23" eb="25">
      <t>キサイ</t>
    </rPh>
    <phoneticPr fontId="1"/>
  </si>
  <si>
    <t>補助金額（搬出間伐）</t>
    <rPh sb="5" eb="7">
      <t>ハンシュツ</t>
    </rPh>
    <rPh sb="7" eb="9">
      <t>カンバツ</t>
    </rPh>
    <phoneticPr fontId="1"/>
  </si>
  <si>
    <t>補助金額（森林作業道）</t>
    <rPh sb="5" eb="7">
      <t>シンリン</t>
    </rPh>
    <rPh sb="7" eb="10">
      <t>サギョウドウ</t>
    </rPh>
    <phoneticPr fontId="1"/>
  </si>
  <si>
    <t>間伐材売払金額</t>
    <rPh sb="0" eb="3">
      <t>カンバツザイ</t>
    </rPh>
    <phoneticPr fontId="1"/>
  </si>
  <si>
    <t>売払金額
（円）</t>
    <rPh sb="0" eb="2">
      <t>ウリハラ</t>
    </rPh>
    <rPh sb="2" eb="4">
      <t>キンガク</t>
    </rPh>
    <rPh sb="6" eb="7">
      <t>エン</t>
    </rPh>
    <phoneticPr fontId="1"/>
  </si>
  <si>
    <t>小計</t>
    <rPh sb="0" eb="2">
      <t>ショウケイ</t>
    </rPh>
    <phoneticPr fontId="1"/>
  </si>
  <si>
    <t>　・別紙１…素材生産事業標準地調査集計表</t>
    <phoneticPr fontId="1"/>
  </si>
  <si>
    <t>【公社造林の実績】</t>
    <phoneticPr fontId="1"/>
  </si>
  <si>
    <t>　・令和４年度　搬出間伐</t>
    <rPh sb="2" eb="4">
      <t>レイワ</t>
    </rPh>
    <rPh sb="5" eb="7">
      <t>ネンド</t>
    </rPh>
    <rPh sb="8" eb="10">
      <t>ハンシュツ</t>
    </rPh>
    <rPh sb="10" eb="12">
      <t>カンバツ</t>
    </rPh>
    <phoneticPr fontId="1"/>
  </si>
  <si>
    <t>〇〇市　123・〇〇団地　　〇〇ha</t>
    <rPh sb="2" eb="3">
      <t>シ</t>
    </rPh>
    <rPh sb="10" eb="12">
      <t>ダンチ</t>
    </rPh>
    <phoneticPr fontId="1"/>
  </si>
  <si>
    <t>　・令和４年度　保育間伐</t>
    <rPh sb="8" eb="10">
      <t>ホイク</t>
    </rPh>
    <phoneticPr fontId="1"/>
  </si>
  <si>
    <t>〇〇町　168・〇〇団地ほか　　計〇〇ha</t>
    <rPh sb="2" eb="3">
      <t>マチ</t>
    </rPh>
    <rPh sb="10" eb="12">
      <t>ダンチ</t>
    </rPh>
    <rPh sb="16" eb="17">
      <t>ケイ</t>
    </rPh>
    <phoneticPr fontId="1"/>
  </si>
  <si>
    <t>搬出間伐事業費税込の10.5%</t>
    <rPh sb="0" eb="2">
      <t>ハンシュツ</t>
    </rPh>
    <rPh sb="4" eb="7">
      <t>ジギョウヒ</t>
    </rPh>
    <phoneticPr fontId="1"/>
  </si>
  <si>
    <t>【国・地方公共団体の実績】</t>
    <rPh sb="1" eb="2">
      <t>クニ</t>
    </rPh>
    <rPh sb="3" eb="5">
      <t>チホウ</t>
    </rPh>
    <rPh sb="5" eb="7">
      <t>コウキョウ</t>
    </rPh>
    <rPh sb="7" eb="9">
      <t>ダンタイ</t>
    </rPh>
    <phoneticPr fontId="1"/>
  </si>
  <si>
    <t>　・〇〇森林管理署　令和４年度　〇〇事業　　〇〇ha　　〇〇〇〇ｍ3生産</t>
    <rPh sb="4" eb="6">
      <t>シンリン</t>
    </rPh>
    <rPh sb="6" eb="9">
      <t>カンリショ</t>
    </rPh>
    <rPh sb="10" eb="12">
      <t>レイワ</t>
    </rPh>
    <rPh sb="13" eb="15">
      <t>ネンド</t>
    </rPh>
    <rPh sb="18" eb="20">
      <t>ジギョウ</t>
    </rPh>
    <rPh sb="34" eb="36">
      <t>セイサン</t>
    </rPh>
    <phoneticPr fontId="1"/>
  </si>
  <si>
    <t>　・〇〇地域振興局　令和３年度　県営林林産物処分事業　　〇〇ha　　〇〇〇〇ｍ3生産</t>
    <rPh sb="4" eb="6">
      <t>チイキ</t>
    </rPh>
    <rPh sb="6" eb="9">
      <t>シンコウキョク</t>
    </rPh>
    <rPh sb="10" eb="12">
      <t>レイワ</t>
    </rPh>
    <rPh sb="13" eb="15">
      <t>ネンド</t>
    </rPh>
    <rPh sb="16" eb="17">
      <t>ケン</t>
    </rPh>
    <rPh sb="17" eb="18">
      <t>イトナ</t>
    </rPh>
    <rPh sb="18" eb="19">
      <t>ハヤシ</t>
    </rPh>
    <rPh sb="19" eb="22">
      <t>リンサンブツ</t>
    </rPh>
    <rPh sb="22" eb="24">
      <t>ショブン</t>
    </rPh>
    <rPh sb="24" eb="26">
      <t>ジギョウ</t>
    </rPh>
    <rPh sb="40" eb="42">
      <t>セイサン</t>
    </rPh>
    <phoneticPr fontId="1"/>
  </si>
  <si>
    <t>樹種</t>
    <rPh sb="0" eb="2">
      <t>ジュシュ</t>
    </rPh>
    <phoneticPr fontId="1"/>
  </si>
  <si>
    <t>【参考：契約単価等見込額】</t>
    <rPh sb="1" eb="3">
      <t>サンコウ</t>
    </rPh>
    <rPh sb="4" eb="6">
      <t>ケイヤク</t>
    </rPh>
    <rPh sb="6" eb="8">
      <t>タンカ</t>
    </rPh>
    <rPh sb="8" eb="9">
      <t>トウ</t>
    </rPh>
    <rPh sb="9" eb="11">
      <t>ミコミ</t>
    </rPh>
    <rPh sb="11" eb="12">
      <t>ガク</t>
    </rPh>
    <phoneticPr fontId="1"/>
  </si>
  <si>
    <t>契約単価</t>
    <rPh sb="0" eb="2">
      <t>ケイヤク</t>
    </rPh>
    <rPh sb="2" eb="4">
      <t>タンカ</t>
    </rPh>
    <phoneticPr fontId="1"/>
  </si>
  <si>
    <t>出荷先別
売払金額</t>
    <rPh sb="0" eb="2">
      <t>シュッカ</t>
    </rPh>
    <rPh sb="2" eb="3">
      <t>サキ</t>
    </rPh>
    <rPh sb="3" eb="4">
      <t>ベツ</t>
    </rPh>
    <rPh sb="5" eb="7">
      <t>ウリハラ</t>
    </rPh>
    <rPh sb="7" eb="9">
      <t>キンガク</t>
    </rPh>
    <phoneticPr fontId="1"/>
  </si>
  <si>
    <t>検算</t>
    <rPh sb="0" eb="2">
      <t>ケンザン</t>
    </rPh>
    <phoneticPr fontId="1"/>
  </si>
  <si>
    <t>契約売買代金</t>
    <rPh sb="0" eb="2">
      <t>ケイヤク</t>
    </rPh>
    <rPh sb="2" eb="4">
      <t>バイバイ</t>
    </rPh>
    <rPh sb="4" eb="6">
      <t>ダイキン</t>
    </rPh>
    <phoneticPr fontId="1"/>
  </si>
  <si>
    <t>契約
素材材積</t>
    <rPh sb="0" eb="2">
      <t>ケイヤク</t>
    </rPh>
    <rPh sb="3" eb="5">
      <t>ソザイ</t>
    </rPh>
    <rPh sb="5" eb="7">
      <t>ザイセキ</t>
    </rPh>
    <phoneticPr fontId="1"/>
  </si>
  <si>
    <t>契約
割合</t>
    <rPh sb="0" eb="2">
      <t>ケイヤク</t>
    </rPh>
    <rPh sb="3" eb="5">
      <t>ワリアイ</t>
    </rPh>
    <phoneticPr fontId="1"/>
  </si>
  <si>
    <t>変更
素材材積</t>
    <rPh sb="0" eb="2">
      <t>ヘンコウ</t>
    </rPh>
    <rPh sb="3" eb="5">
      <t>ソザイ</t>
    </rPh>
    <rPh sb="5" eb="7">
      <t>ザイセキ</t>
    </rPh>
    <phoneticPr fontId="1"/>
  </si>
  <si>
    <t>変更金額</t>
    <rPh sb="0" eb="2">
      <t>ヘンコウ</t>
    </rPh>
    <rPh sb="2" eb="4">
      <t>キンガク</t>
    </rPh>
    <phoneticPr fontId="1"/>
  </si>
  <si>
    <t>※出材率と単価を固定した上で、搬出材積に応じて清算します。</t>
    <rPh sb="1" eb="3">
      <t>シュツザイ</t>
    </rPh>
    <rPh sb="3" eb="4">
      <t>リツ</t>
    </rPh>
    <rPh sb="5" eb="7">
      <t>タンカ</t>
    </rPh>
    <rPh sb="8" eb="10">
      <t>コテイ</t>
    </rPh>
    <rPh sb="12" eb="13">
      <t>ウエ</t>
    </rPh>
    <rPh sb="15" eb="17">
      <t>ハンシュツ</t>
    </rPh>
    <rPh sb="17" eb="19">
      <t>ザイセキ</t>
    </rPh>
    <rPh sb="20" eb="21">
      <t>オウ</t>
    </rPh>
    <rPh sb="23" eb="25">
      <t>セイサン</t>
    </rPh>
    <phoneticPr fontId="1"/>
  </si>
  <si>
    <t>R5 森林作業道　1,600ｍ</t>
    <rPh sb="3" eb="5">
      <t>シンリン</t>
    </rPh>
    <rPh sb="5" eb="8">
      <t>サギョウドウ</t>
    </rPh>
    <phoneticPr fontId="1"/>
  </si>
  <si>
    <t>プロット位置</t>
    <rPh sb="4" eb="6">
      <t>イチ</t>
    </rPh>
    <phoneticPr fontId="1"/>
  </si>
  <si>
    <t>山土場</t>
    <rPh sb="0" eb="3">
      <t>ヤマドバ</t>
    </rPh>
    <phoneticPr fontId="1"/>
  </si>
  <si>
    <t>R６ 森林作業道　950ｍ</t>
    <rPh sb="3" eb="5">
      <t>シンリン</t>
    </rPh>
    <rPh sb="5" eb="8">
      <t>サギョウドウ</t>
    </rPh>
    <phoneticPr fontId="1"/>
  </si>
  <si>
    <t>↑ha当り本数</t>
    <rPh sb="3" eb="4">
      <t>アタ</t>
    </rPh>
    <rPh sb="5" eb="7">
      <t>ホンスウ</t>
    </rPh>
    <phoneticPr fontId="1"/>
  </si>
  <si>
    <t>↓平均傾斜角</t>
    <rPh sb="1" eb="3">
      <t>ヘイキン</t>
    </rPh>
    <rPh sb="3" eb="5">
      <t>ケイシャ</t>
    </rPh>
    <rPh sb="5" eb="6">
      <t>カク</t>
    </rPh>
    <phoneticPr fontId="1"/>
  </si>
  <si>
    <t>　　・下請予定業者名：</t>
    <rPh sb="3" eb="5">
      <t>シタウ</t>
    </rPh>
    <rPh sb="5" eb="7">
      <t>ヨテイ</t>
    </rPh>
    <rPh sb="7" eb="9">
      <t>ギョウシャ</t>
    </rPh>
    <rPh sb="9" eb="10">
      <t>メイ</t>
    </rPh>
    <phoneticPr fontId="1"/>
  </si>
  <si>
    <t>　　・下請業者との契約予定の有無：</t>
    <rPh sb="3" eb="5">
      <t>シタウ</t>
    </rPh>
    <rPh sb="5" eb="7">
      <t>ギョウシャ</t>
    </rPh>
    <rPh sb="9" eb="11">
      <t>ケイヤク</t>
    </rPh>
    <rPh sb="11" eb="13">
      <t>ヨテイ</t>
    </rPh>
    <rPh sb="14" eb="16">
      <t>ウム</t>
    </rPh>
    <phoneticPr fontId="1"/>
  </si>
  <si>
    <t>　　・現場代理人との連携：</t>
    <rPh sb="3" eb="8">
      <t>ゲンバダイリニン</t>
    </rPh>
    <rPh sb="10" eb="12">
      <t>レンケイ</t>
    </rPh>
    <phoneticPr fontId="1"/>
  </si>
  <si>
    <t>※施業図面の作成にあたっては、当年度の施業範囲と次年度の施業範囲が分かるように記載してください。地形などの条件で木材の搬出が不可能な範囲が団地内にある場合でも、施業が可能であれば切捨間伐範囲として提案の中に含めてください。森林作業道の開設も２年に分けて施業する場合、当年度の開設範囲と次年度の開設範囲が分かるように記載してください。</t>
    <phoneticPr fontId="1"/>
  </si>
  <si>
    <t>内訳は別紙２のとおり</t>
    <rPh sb="0" eb="2">
      <t>ウチワケ</t>
    </rPh>
    <rPh sb="3" eb="5">
      <t>ベッシ</t>
    </rPh>
    <phoneticPr fontId="1"/>
  </si>
  <si>
    <t>内訳は別紙３のとおり</t>
    <rPh sb="0" eb="2">
      <t>ウチワケ</t>
    </rPh>
    <rPh sb="3" eb="5">
      <t>ベッシ</t>
    </rPh>
    <phoneticPr fontId="1"/>
  </si>
  <si>
    <t>樹種名：</t>
    <rPh sb="0" eb="1">
      <t>ジュ</t>
    </rPh>
    <rPh sb="1" eb="3">
      <t>シュメイ</t>
    </rPh>
    <phoneticPr fontId="11"/>
  </si>
  <si>
    <t>ヒノキ</t>
    <phoneticPr fontId="1"/>
  </si>
  <si>
    <t>素材生産計画量</t>
    <rPh sb="0" eb="2">
      <t>ソザイ</t>
    </rPh>
    <rPh sb="2" eb="4">
      <t>セイサン</t>
    </rPh>
    <rPh sb="4" eb="6">
      <t>ケイカク</t>
    </rPh>
    <rPh sb="6" eb="7">
      <t>リョウ</t>
    </rPh>
    <phoneticPr fontId="11"/>
  </si>
  <si>
    <t>区　　分</t>
    <rPh sb="0" eb="4">
      <t>クブン</t>
    </rPh>
    <phoneticPr fontId="11"/>
  </si>
  <si>
    <t>名　　称</t>
    <rPh sb="0" eb="4">
      <t>メイショウ</t>
    </rPh>
    <phoneticPr fontId="11"/>
  </si>
  <si>
    <t>種　　別</t>
    <rPh sb="0" eb="4">
      <t>シュベツ</t>
    </rPh>
    <phoneticPr fontId="11"/>
  </si>
  <si>
    <t>数　　量</t>
    <rPh sb="0" eb="4">
      <t>スウリョウ</t>
    </rPh>
    <phoneticPr fontId="11"/>
  </si>
  <si>
    <t>単　位</t>
    <rPh sb="0" eb="3">
      <t>タンイ</t>
    </rPh>
    <phoneticPr fontId="11"/>
  </si>
  <si>
    <t>単　価</t>
    <rPh sb="0" eb="3">
      <t>タンカ</t>
    </rPh>
    <phoneticPr fontId="11"/>
  </si>
  <si>
    <t>金　額</t>
    <rPh sb="0" eb="3">
      <t>キンガク</t>
    </rPh>
    <phoneticPr fontId="11"/>
  </si>
  <si>
    <t>備　　　　考</t>
    <rPh sb="0" eb="6">
      <t>ビコウ</t>
    </rPh>
    <phoneticPr fontId="11"/>
  </si>
  <si>
    <t>直接事業費</t>
    <rPh sb="0" eb="2">
      <t>チョクセツ</t>
    </rPh>
    <rPh sb="2" eb="5">
      <t>ジギョウヒ</t>
    </rPh>
    <phoneticPr fontId="11"/>
  </si>
  <si>
    <t>チェーンソー</t>
    <phoneticPr fontId="1"/>
  </si>
  <si>
    <t>〃</t>
    <phoneticPr fontId="11"/>
  </si>
  <si>
    <t>集材</t>
    <rPh sb="0" eb="2">
      <t>シュウザイ</t>
    </rPh>
    <phoneticPr fontId="11"/>
  </si>
  <si>
    <t>タワーヤーダ</t>
    <phoneticPr fontId="1"/>
  </si>
  <si>
    <t>造材</t>
    <rPh sb="0" eb="1">
      <t>ゾウ</t>
    </rPh>
    <rPh sb="1" eb="2">
      <t>ザイ</t>
    </rPh>
    <phoneticPr fontId="11"/>
  </si>
  <si>
    <t>プロセッサ</t>
    <phoneticPr fontId="1"/>
  </si>
  <si>
    <t>小運搬</t>
    <rPh sb="0" eb="1">
      <t>ショウ</t>
    </rPh>
    <rPh sb="1" eb="3">
      <t>ウンパン</t>
    </rPh>
    <phoneticPr fontId="11"/>
  </si>
  <si>
    <t>フォワーダ</t>
    <phoneticPr fontId="1"/>
  </si>
  <si>
    <r>
      <t>ｍ</t>
    </r>
    <r>
      <rPr>
        <sz val="12"/>
        <rFont val="ＭＳ 明朝"/>
        <family val="1"/>
        <charset val="128"/>
      </rPr>
      <t/>
    </r>
    <phoneticPr fontId="11"/>
  </si>
  <si>
    <t>直接事業費計</t>
    <rPh sb="0" eb="2">
      <t>チョクセツ</t>
    </rPh>
    <rPh sb="2" eb="5">
      <t>ジギョウヒ</t>
    </rPh>
    <rPh sb="5" eb="6">
      <t>ケイ</t>
    </rPh>
    <phoneticPr fontId="11"/>
  </si>
  <si>
    <t>運　搬　費</t>
    <rPh sb="0" eb="5">
      <t>ウンパンヒ</t>
    </rPh>
    <phoneticPr fontId="11"/>
  </si>
  <si>
    <t>機 械 運 搬</t>
    <rPh sb="0" eb="3">
      <t>キカイ</t>
    </rPh>
    <rPh sb="4" eb="7">
      <t>ウンパン</t>
    </rPh>
    <phoneticPr fontId="11"/>
  </si>
  <si>
    <t>回</t>
    <rPh sb="0" eb="1">
      <t>カイ</t>
    </rPh>
    <phoneticPr fontId="11"/>
  </si>
  <si>
    <t>準　備　費</t>
    <rPh sb="0" eb="1">
      <t>ジュン</t>
    </rPh>
    <rPh sb="2" eb="3">
      <t>ビ</t>
    </rPh>
    <rPh sb="4" eb="5">
      <t>ヒ</t>
    </rPh>
    <phoneticPr fontId="11"/>
  </si>
  <si>
    <t>作業前準備費</t>
    <rPh sb="0" eb="2">
      <t>サギョウ</t>
    </rPh>
    <rPh sb="2" eb="3">
      <t>マエ</t>
    </rPh>
    <rPh sb="3" eb="5">
      <t>ジュンビ</t>
    </rPh>
    <rPh sb="5" eb="6">
      <t>ヒ</t>
    </rPh>
    <phoneticPr fontId="11"/>
  </si>
  <si>
    <t>人</t>
    <rPh sb="0" eb="1">
      <t>ニン</t>
    </rPh>
    <phoneticPr fontId="11"/>
  </si>
  <si>
    <t>機械運搬補助、刈り払い</t>
    <rPh sb="0" eb="2">
      <t>キカイ</t>
    </rPh>
    <rPh sb="2" eb="4">
      <t>ウンパン</t>
    </rPh>
    <rPh sb="4" eb="6">
      <t>ホジョ</t>
    </rPh>
    <rPh sb="7" eb="8">
      <t>カ</t>
    </rPh>
    <rPh sb="9" eb="10">
      <t>ハラ</t>
    </rPh>
    <phoneticPr fontId="11"/>
  </si>
  <si>
    <t>仮　設　費</t>
    <rPh sb="0" eb="1">
      <t>カリ</t>
    </rPh>
    <rPh sb="2" eb="3">
      <t>セツ</t>
    </rPh>
    <rPh sb="4" eb="5">
      <t>ヒ</t>
    </rPh>
    <phoneticPr fontId="11"/>
  </si>
  <si>
    <t>索張架設撤去</t>
    <rPh sb="0" eb="1">
      <t>サク</t>
    </rPh>
    <rPh sb="1" eb="2">
      <t>ハ</t>
    </rPh>
    <rPh sb="2" eb="4">
      <t>カセツ</t>
    </rPh>
    <rPh sb="4" eb="6">
      <t>テッキョ</t>
    </rPh>
    <phoneticPr fontId="11"/>
  </si>
  <si>
    <t>管　理　費</t>
    <rPh sb="0" eb="5">
      <t>カンリヒ</t>
    </rPh>
    <phoneticPr fontId="11"/>
  </si>
  <si>
    <t>現場管理費他</t>
    <rPh sb="0" eb="2">
      <t>ゲンバ</t>
    </rPh>
    <rPh sb="2" eb="5">
      <t>カンリヒ</t>
    </rPh>
    <rPh sb="5" eb="6">
      <t>ホカ</t>
    </rPh>
    <phoneticPr fontId="11"/>
  </si>
  <si>
    <t>仮設材料・機械運搬除く</t>
    <rPh sb="0" eb="2">
      <t>カセツ</t>
    </rPh>
    <rPh sb="2" eb="4">
      <t>ザイリョウ</t>
    </rPh>
    <rPh sb="5" eb="7">
      <t>キカイ</t>
    </rPh>
    <rPh sb="7" eb="9">
      <t>ウンパン</t>
    </rPh>
    <rPh sb="9" eb="10">
      <t>ノゾ</t>
    </rPh>
    <phoneticPr fontId="11"/>
  </si>
  <si>
    <t>式</t>
    <rPh sb="0" eb="1">
      <t>シキ</t>
    </rPh>
    <phoneticPr fontId="11"/>
  </si>
  <si>
    <t>対象額</t>
    <rPh sb="0" eb="2">
      <t>タイショウ</t>
    </rPh>
    <rPh sb="2" eb="3">
      <t>ガク</t>
    </rPh>
    <phoneticPr fontId="11"/>
  </si>
  <si>
    <t>諸経費計</t>
    <rPh sb="0" eb="3">
      <t>ショケイヒ</t>
    </rPh>
    <rPh sb="3" eb="4">
      <t>ケイ</t>
    </rPh>
    <phoneticPr fontId="11"/>
  </si>
  <si>
    <t>共通仮設費計+管理費</t>
    <rPh sb="0" eb="2">
      <t>キョウツウ</t>
    </rPh>
    <rPh sb="2" eb="4">
      <t>カセツ</t>
    </rPh>
    <rPh sb="4" eb="5">
      <t>ヒ</t>
    </rPh>
    <rPh sb="5" eb="6">
      <t>ケイ</t>
    </rPh>
    <rPh sb="7" eb="10">
      <t>カンリヒ</t>
    </rPh>
    <phoneticPr fontId="11"/>
  </si>
  <si>
    <t>事業費</t>
    <rPh sb="0" eb="3">
      <t>ジギョウヒ</t>
    </rPh>
    <phoneticPr fontId="11"/>
  </si>
  <si>
    <t>直接事業費計+諸経費計</t>
    <rPh sb="0" eb="2">
      <t>チョクセツ</t>
    </rPh>
    <rPh sb="2" eb="5">
      <t>ジギョウヒ</t>
    </rPh>
    <rPh sb="5" eb="6">
      <t>ケイ</t>
    </rPh>
    <rPh sb="7" eb="10">
      <t>ショケイヒ</t>
    </rPh>
    <rPh sb="10" eb="11">
      <t>ケイ</t>
    </rPh>
    <phoneticPr fontId="11"/>
  </si>
  <si>
    <t>消費税相当額</t>
    <rPh sb="0" eb="3">
      <t>ショウヒゼイ</t>
    </rPh>
    <rPh sb="3" eb="6">
      <t>ソウトウガク</t>
    </rPh>
    <phoneticPr fontId="11"/>
  </si>
  <si>
    <t>％</t>
    <phoneticPr fontId="11"/>
  </si>
  <si>
    <t>合　　計</t>
    <rPh sb="0" eb="4">
      <t>ゴウケイ</t>
    </rPh>
    <phoneticPr fontId="11"/>
  </si>
  <si>
    <t>（注）円以下切り捨て、合計は円位まで算出</t>
    <rPh sb="1" eb="2">
      <t>チュウ</t>
    </rPh>
    <rPh sb="3" eb="4">
      <t>エン</t>
    </rPh>
    <rPh sb="4" eb="6">
      <t>イカ</t>
    </rPh>
    <rPh sb="6" eb="9">
      <t>キリス</t>
    </rPh>
    <rPh sb="11" eb="13">
      <t>ゴウケイ</t>
    </rPh>
    <rPh sb="14" eb="15">
      <t>エン</t>
    </rPh>
    <rPh sb="15" eb="16">
      <t>クライ</t>
    </rPh>
    <rPh sb="18" eb="20">
      <t>サンシュツ</t>
    </rPh>
    <phoneticPr fontId="11"/>
  </si>
  <si>
    <t>単位：円</t>
    <rPh sb="0" eb="2">
      <t>タンイ</t>
    </rPh>
    <rPh sb="3" eb="4">
      <t>エン</t>
    </rPh>
    <phoneticPr fontId="13"/>
  </si>
  <si>
    <t>事業の区分</t>
    <rPh sb="0" eb="2">
      <t>ジギョウ</t>
    </rPh>
    <rPh sb="3" eb="5">
      <t>クブン</t>
    </rPh>
    <phoneticPr fontId="13"/>
  </si>
  <si>
    <t>数量</t>
    <rPh sb="0" eb="2">
      <t>スウリョウ</t>
    </rPh>
    <phoneticPr fontId="13"/>
  </si>
  <si>
    <t>単位</t>
    <rPh sb="0" eb="2">
      <t>タンイ</t>
    </rPh>
    <phoneticPr fontId="13"/>
  </si>
  <si>
    <t>単価</t>
    <rPh sb="0" eb="2">
      <t>タンカ</t>
    </rPh>
    <phoneticPr fontId="13"/>
  </si>
  <si>
    <t>金額</t>
    <rPh sb="0" eb="1">
      <t>キン</t>
    </rPh>
    <rPh sb="1" eb="2">
      <t>ガク</t>
    </rPh>
    <phoneticPr fontId="13"/>
  </si>
  <si>
    <t>備考</t>
    <rPh sb="0" eb="2">
      <t>ビコウ</t>
    </rPh>
    <phoneticPr fontId="13"/>
  </si>
  <si>
    <t>費目</t>
    <rPh sb="0" eb="2">
      <t>ヒモク</t>
    </rPh>
    <phoneticPr fontId="13"/>
  </si>
  <si>
    <t>工種</t>
    <rPh sb="0" eb="2">
      <t>コウシュ</t>
    </rPh>
    <phoneticPr fontId="13"/>
  </si>
  <si>
    <t>工事内訳</t>
    <rPh sb="0" eb="2">
      <t>コウジ</t>
    </rPh>
    <rPh sb="2" eb="4">
      <t>ウチワケ</t>
    </rPh>
    <phoneticPr fontId="13"/>
  </si>
  <si>
    <t>地山勾配；15°未満</t>
    <rPh sb="0" eb="1">
      <t>ジ</t>
    </rPh>
    <rPh sb="1" eb="2">
      <t>ヤマ</t>
    </rPh>
    <rPh sb="2" eb="4">
      <t>コウバイ</t>
    </rPh>
    <rPh sb="8" eb="10">
      <t>ミマン</t>
    </rPh>
    <phoneticPr fontId="13"/>
  </si>
  <si>
    <t>ｍ</t>
    <phoneticPr fontId="13"/>
  </si>
  <si>
    <t>地山勾配；15°～25°</t>
    <rPh sb="0" eb="1">
      <t>ジ</t>
    </rPh>
    <rPh sb="1" eb="2">
      <t>ヤマ</t>
    </rPh>
    <rPh sb="2" eb="4">
      <t>コウバイ</t>
    </rPh>
    <phoneticPr fontId="13"/>
  </si>
  <si>
    <t>地山勾配；25°以上</t>
    <rPh sb="0" eb="1">
      <t>ジ</t>
    </rPh>
    <rPh sb="1" eb="2">
      <t>ヤマ</t>
    </rPh>
    <rPh sb="2" eb="4">
      <t>コウバイ</t>
    </rPh>
    <rPh sb="8" eb="10">
      <t>イジョウ</t>
    </rPh>
    <phoneticPr fontId="13"/>
  </si>
  <si>
    <t>計</t>
    <rPh sb="0" eb="1">
      <t>ケイ</t>
    </rPh>
    <phoneticPr fontId="13"/>
  </si>
  <si>
    <t>共通仮設費</t>
    <rPh sb="0" eb="2">
      <t>キョウツウ</t>
    </rPh>
    <rPh sb="2" eb="4">
      <t>カセツ</t>
    </rPh>
    <rPh sb="4" eb="5">
      <t>ヒ</t>
    </rPh>
    <phoneticPr fontId="13"/>
  </si>
  <si>
    <t>％</t>
    <phoneticPr fontId="13"/>
  </si>
  <si>
    <t>純工事費</t>
    <rPh sb="0" eb="1">
      <t>ジュン</t>
    </rPh>
    <rPh sb="1" eb="4">
      <t>コウジヒ</t>
    </rPh>
    <phoneticPr fontId="13"/>
  </si>
  <si>
    <t>間接費</t>
    <rPh sb="0" eb="2">
      <t>カンセツ</t>
    </rPh>
    <rPh sb="2" eb="3">
      <t>ヒ</t>
    </rPh>
    <phoneticPr fontId="13"/>
  </si>
  <si>
    <t>工事価格計</t>
    <rPh sb="0" eb="2">
      <t>コウジ</t>
    </rPh>
    <rPh sb="2" eb="4">
      <t>カカク</t>
    </rPh>
    <rPh sb="4" eb="5">
      <t>ケイ</t>
    </rPh>
    <phoneticPr fontId="13"/>
  </si>
  <si>
    <t>(千円未満切捨て)</t>
    <rPh sb="1" eb="3">
      <t>センエン</t>
    </rPh>
    <rPh sb="3" eb="5">
      <t>ミマン</t>
    </rPh>
    <rPh sb="5" eb="7">
      <t>キリス</t>
    </rPh>
    <phoneticPr fontId="13"/>
  </si>
  <si>
    <t>消費税相当額</t>
    <rPh sb="0" eb="3">
      <t>ショウヒゼイ</t>
    </rPh>
    <rPh sb="3" eb="5">
      <t>ソウトウ</t>
    </rPh>
    <rPh sb="5" eb="6">
      <t>ガク</t>
    </rPh>
    <phoneticPr fontId="13"/>
  </si>
  <si>
    <t>計（本工事費）</t>
    <rPh sb="0" eb="1">
      <t>ケイ</t>
    </rPh>
    <rPh sb="2" eb="3">
      <t>ホン</t>
    </rPh>
    <rPh sb="3" eb="6">
      <t>コウジヒ</t>
    </rPh>
    <phoneticPr fontId="13"/>
  </si>
  <si>
    <t>円/ｍ</t>
    <phoneticPr fontId="13"/>
  </si>
  <si>
    <t>工事雑費及び事務雑費</t>
    <rPh sb="0" eb="2">
      <t>コウジ</t>
    </rPh>
    <rPh sb="2" eb="4">
      <t>ザッピ</t>
    </rPh>
    <rPh sb="4" eb="5">
      <t>オヨ</t>
    </rPh>
    <rPh sb="6" eb="8">
      <t>ジム</t>
    </rPh>
    <rPh sb="8" eb="10">
      <t>ザッピ</t>
    </rPh>
    <phoneticPr fontId="13"/>
  </si>
  <si>
    <t>関連条件整備活動</t>
    <rPh sb="0" eb="2">
      <t>カンレン</t>
    </rPh>
    <rPh sb="2" eb="4">
      <t>ジョウケン</t>
    </rPh>
    <rPh sb="4" eb="6">
      <t>セイビ</t>
    </rPh>
    <rPh sb="6" eb="8">
      <t>カツドウ</t>
    </rPh>
    <phoneticPr fontId="13"/>
  </si>
  <si>
    <t>当該路線の整備に必要な活動費</t>
    <rPh sb="0" eb="2">
      <t>トウガイ</t>
    </rPh>
    <rPh sb="2" eb="4">
      <t>ロセン</t>
    </rPh>
    <rPh sb="5" eb="7">
      <t>セイビ</t>
    </rPh>
    <rPh sb="8" eb="10">
      <t>ヒツヨウ</t>
    </rPh>
    <rPh sb="11" eb="13">
      <t>カツドウ</t>
    </rPh>
    <rPh sb="13" eb="14">
      <t>ヒ</t>
    </rPh>
    <phoneticPr fontId="13"/>
  </si>
  <si>
    <t>事業費　計</t>
    <rPh sb="0" eb="2">
      <t>ジギョウ</t>
    </rPh>
    <rPh sb="2" eb="3">
      <t>ヒ</t>
    </rPh>
    <rPh sb="4" eb="5">
      <t>ケイ</t>
    </rPh>
    <phoneticPr fontId="13"/>
  </si>
  <si>
    <t>（別紙２）</t>
    <rPh sb="1" eb="3">
      <t>ベッシ</t>
    </rPh>
    <phoneticPr fontId="1"/>
  </si>
  <si>
    <r>
      <t>ｍ</t>
    </r>
    <r>
      <rPr>
        <vertAlign val="superscript"/>
        <sz val="11"/>
        <rFont val="游ゴシック"/>
        <family val="3"/>
        <charset val="128"/>
        <scheme val="minor"/>
      </rPr>
      <t>３</t>
    </r>
    <phoneticPr fontId="11"/>
  </si>
  <si>
    <r>
      <t>ｍ</t>
    </r>
    <r>
      <rPr>
        <vertAlign val="superscript"/>
        <sz val="6"/>
        <rFont val="游ゴシック"/>
        <family val="3"/>
        <charset val="128"/>
        <scheme val="minor"/>
      </rPr>
      <t>3</t>
    </r>
    <phoneticPr fontId="11"/>
  </si>
  <si>
    <t>搬出間伐事業費内訳表</t>
    <rPh sb="0" eb="2">
      <t>ハンシュツ</t>
    </rPh>
    <rPh sb="2" eb="4">
      <t>カンバツ</t>
    </rPh>
    <rPh sb="4" eb="6">
      <t>ジギョウ</t>
    </rPh>
    <rPh sb="6" eb="7">
      <t>ヒ</t>
    </rPh>
    <rPh sb="7" eb="9">
      <t>ウチワケ</t>
    </rPh>
    <rPh sb="9" eb="10">
      <t>ヒョウ</t>
    </rPh>
    <phoneticPr fontId="11"/>
  </si>
  <si>
    <t>グラップル</t>
    <phoneticPr fontId="1"/>
  </si>
  <si>
    <t>スイングヤーダ</t>
    <phoneticPr fontId="1"/>
  </si>
  <si>
    <t>＜集材機械＞</t>
    <rPh sb="1" eb="3">
      <t>シュウザイ</t>
    </rPh>
    <rPh sb="3" eb="5">
      <t>キカイ</t>
    </rPh>
    <phoneticPr fontId="1"/>
  </si>
  <si>
    <t>＜造材機械＞</t>
    <rPh sb="1" eb="3">
      <t>ゾウザイ</t>
    </rPh>
    <rPh sb="3" eb="5">
      <t>キカイ</t>
    </rPh>
    <phoneticPr fontId="1"/>
  </si>
  <si>
    <t>ブル集材</t>
    <rPh sb="2" eb="4">
      <t>シュウザイ</t>
    </rPh>
    <phoneticPr fontId="1"/>
  </si>
  <si>
    <t>集材機（架線）</t>
    <rPh sb="0" eb="2">
      <t>シュウザイ</t>
    </rPh>
    <rPh sb="2" eb="3">
      <t>キ</t>
    </rPh>
    <rPh sb="4" eb="6">
      <t>カセン</t>
    </rPh>
    <phoneticPr fontId="1"/>
  </si>
  <si>
    <t>手造材</t>
    <rPh sb="0" eb="3">
      <t>テゾウザイ</t>
    </rPh>
    <phoneticPr fontId="1"/>
  </si>
  <si>
    <t>事業費（搬出間伐）</t>
    <rPh sb="4" eb="6">
      <t>ハンシュツ</t>
    </rPh>
    <phoneticPr fontId="1"/>
  </si>
  <si>
    <t>事業費（森林作業道）</t>
    <phoneticPr fontId="1"/>
  </si>
  <si>
    <t>事業金額（搬出間伐）</t>
    <rPh sb="5" eb="7">
      <t>ハンシュツ</t>
    </rPh>
    <phoneticPr fontId="1"/>
  </si>
  <si>
    <t>事業金額（森林作業道）</t>
    <phoneticPr fontId="1"/>
  </si>
  <si>
    <t>0.45m3クラス</t>
    <phoneticPr fontId="1"/>
  </si>
  <si>
    <t>ランニングスカイライン</t>
    <phoneticPr fontId="1"/>
  </si>
  <si>
    <t>4ｔ</t>
    <phoneticPr fontId="1"/>
  </si>
  <si>
    <t>トラック12t・運距  km</t>
    <phoneticPr fontId="1"/>
  </si>
  <si>
    <t>トラック10t・運距  km</t>
    <phoneticPr fontId="1"/>
  </si>
  <si>
    <t>仮設費計</t>
    <rPh sb="0" eb="2">
      <t>カセツ</t>
    </rPh>
    <rPh sb="2" eb="3">
      <t>ヒ</t>
    </rPh>
    <rPh sb="3" eb="4">
      <t>ケイ</t>
    </rPh>
    <phoneticPr fontId="11"/>
  </si>
  <si>
    <t>千円未満切捨て</t>
    <rPh sb="0" eb="4">
      <t>センエンミマン</t>
    </rPh>
    <rPh sb="4" eb="6">
      <t>キリス</t>
    </rPh>
    <phoneticPr fontId="1"/>
  </si>
  <si>
    <t>（別紙３）</t>
    <rPh sb="1" eb="3">
      <t>ベッシ</t>
    </rPh>
    <phoneticPr fontId="1"/>
  </si>
  <si>
    <t>架設工：●●</t>
    <rPh sb="0" eb="3">
      <t>カセツコウ</t>
    </rPh>
    <phoneticPr fontId="1"/>
  </si>
  <si>
    <t>式</t>
    <rPh sb="0" eb="1">
      <t>シキ</t>
    </rPh>
    <phoneticPr fontId="1"/>
  </si>
  <si>
    <t>森林作業道開設事業費内訳表</t>
    <rPh sb="0" eb="2">
      <t>シンリン</t>
    </rPh>
    <rPh sb="2" eb="5">
      <t>サギョウドウ</t>
    </rPh>
    <rPh sb="5" eb="7">
      <t>カイセツ</t>
    </rPh>
    <rPh sb="7" eb="9">
      <t>ジギョウ</t>
    </rPh>
    <rPh sb="9" eb="10">
      <t>ヒ</t>
    </rPh>
    <rPh sb="10" eb="12">
      <t>ウチワケ</t>
    </rPh>
    <rPh sb="12" eb="13">
      <t>ヒョウ</t>
    </rPh>
    <phoneticPr fontId="13"/>
  </si>
  <si>
    <t>伐木</t>
    <rPh sb="0" eb="2">
      <t>バツボク</t>
    </rPh>
    <phoneticPr fontId="1"/>
  </si>
  <si>
    <t>路網密度</t>
    <rPh sb="0" eb="2">
      <t>ロモウ</t>
    </rPh>
    <rPh sb="2" eb="4">
      <t>ミツド</t>
    </rPh>
    <phoneticPr fontId="1"/>
  </si>
  <si>
    <t>　　　（有の場合、契約書（案）を添付してください。）</t>
    <rPh sb="4" eb="5">
      <t>アリ</t>
    </rPh>
    <rPh sb="6" eb="8">
      <t>バアイ</t>
    </rPh>
    <rPh sb="9" eb="12">
      <t>ケイヤクショ</t>
    </rPh>
    <rPh sb="13" eb="14">
      <t>アン</t>
    </rPh>
    <rPh sb="16" eb="18">
      <t>テンプ</t>
    </rPh>
    <phoneticPr fontId="1"/>
  </si>
  <si>
    <t>　　・共同する森林の範囲・面積：</t>
    <rPh sb="3" eb="5">
      <t>キョウドウ</t>
    </rPh>
    <rPh sb="7" eb="9">
      <t>シンリン</t>
    </rPh>
    <rPh sb="10" eb="12">
      <t>ハンイ</t>
    </rPh>
    <rPh sb="13" eb="15">
      <t>メンセキ</t>
    </rPh>
    <phoneticPr fontId="1"/>
  </si>
  <si>
    <t>　　・共同施業のメリット：</t>
    <rPh sb="3" eb="5">
      <t>キョウドウ</t>
    </rPh>
    <rPh sb="5" eb="7">
      <t>セギョウ</t>
    </rPh>
    <phoneticPr fontId="1"/>
  </si>
  <si>
    <t>　　・労務管理等の工夫：（例：事業の進捗管理の徹底により効率的に労務・機械を投入など）</t>
    <rPh sb="3" eb="5">
      <t>ロウム</t>
    </rPh>
    <rPh sb="5" eb="7">
      <t>カンリ</t>
    </rPh>
    <rPh sb="7" eb="8">
      <t>トウ</t>
    </rPh>
    <rPh sb="9" eb="11">
      <t>クフウ</t>
    </rPh>
    <rPh sb="13" eb="14">
      <t>レイ</t>
    </rPh>
    <rPh sb="15" eb="17">
      <t>ジギョウ</t>
    </rPh>
    <rPh sb="18" eb="20">
      <t>シンチョク</t>
    </rPh>
    <rPh sb="20" eb="22">
      <t>カンリ</t>
    </rPh>
    <rPh sb="23" eb="25">
      <t>テッテイ</t>
    </rPh>
    <rPh sb="28" eb="31">
      <t>コウリツテキ</t>
    </rPh>
    <rPh sb="32" eb="34">
      <t>ロウム</t>
    </rPh>
    <rPh sb="35" eb="37">
      <t>キカイ</t>
    </rPh>
    <rPh sb="38" eb="40">
      <t>トウニュウ</t>
    </rPh>
    <phoneticPr fontId="1"/>
  </si>
  <si>
    <t>　　・主伐に向けた将来施業の提案：（例：間伐後の本数密度が〇〇本/haとなることから</t>
    <rPh sb="3" eb="5">
      <t>シュバツ</t>
    </rPh>
    <rPh sb="6" eb="7">
      <t>ム</t>
    </rPh>
    <rPh sb="9" eb="11">
      <t>ショウライ</t>
    </rPh>
    <rPh sb="11" eb="13">
      <t>セギョウ</t>
    </rPh>
    <rPh sb="14" eb="16">
      <t>テイアン</t>
    </rPh>
    <rPh sb="18" eb="19">
      <t>レイ</t>
    </rPh>
    <rPh sb="20" eb="23">
      <t>カンバツゴ</t>
    </rPh>
    <rPh sb="24" eb="26">
      <t>ホンスウ</t>
    </rPh>
    <rPh sb="26" eb="28">
      <t>ミツド</t>
    </rPh>
    <rPh sb="31" eb="32">
      <t>ホン</t>
    </rPh>
    <phoneticPr fontId="1"/>
  </si>
  <si>
    <t>〇〇年後に搬出間伐を実施など）</t>
  </si>
  <si>
    <t>※隣接民有林との共同団地化を含めて提案される場合は、共同施業する範囲（路網計画含む）が分かるように記載してください。</t>
    <rPh sb="1" eb="3">
      <t>リンセツ</t>
    </rPh>
    <rPh sb="3" eb="6">
      <t>ミンユウリン</t>
    </rPh>
    <rPh sb="8" eb="10">
      <t>キョウドウ</t>
    </rPh>
    <rPh sb="10" eb="13">
      <t>ダンチカ</t>
    </rPh>
    <rPh sb="14" eb="15">
      <t>フク</t>
    </rPh>
    <rPh sb="17" eb="19">
      <t>テイアン</t>
    </rPh>
    <rPh sb="22" eb="24">
      <t>バアイ</t>
    </rPh>
    <rPh sb="26" eb="28">
      <t>キョウドウ</t>
    </rPh>
    <rPh sb="28" eb="30">
      <t>セギョウ</t>
    </rPh>
    <rPh sb="32" eb="34">
      <t>ハンイ</t>
    </rPh>
    <rPh sb="35" eb="37">
      <t>ロモウ</t>
    </rPh>
    <rPh sb="37" eb="39">
      <t>ケイカク</t>
    </rPh>
    <rPh sb="39" eb="40">
      <t>フク</t>
    </rPh>
    <rPh sb="43" eb="44">
      <t>ワ</t>
    </rPh>
    <rPh sb="49" eb="51">
      <t>キサイ</t>
    </rPh>
    <phoneticPr fontId="1"/>
  </si>
  <si>
    <t>m</t>
    <phoneticPr fontId="1"/>
  </si>
  <si>
    <t>m/ha</t>
    <phoneticPr fontId="1"/>
  </si>
  <si>
    <t>tトラック</t>
    <phoneticPr fontId="1"/>
  </si>
  <si>
    <t>km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</si>
</sst>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quot;（&quot;#&quot;日間）&quot;"/>
    <numFmt numFmtId="177" formatCode="#,###&quot;円/ｍ3&quot;"/>
    <numFmt numFmtId="178" formatCode="#,###.00&quot;ｍ3&quot;"/>
    <numFmt numFmtId="179" formatCode="#,###&quot;円&quot;"/>
    <numFmt numFmtId="180" formatCode="#,##0.00_ ;[Red]\-#,##0.00\ "/>
    <numFmt numFmtId="181" formatCode="&quot;W=&quot;0.0&quot;m&quot;"/>
    <numFmt numFmtId="182" formatCode="#,##0.0_ ;[Red]\-#,##0.0\ "/>
    <numFmt numFmtId="183" formatCode="#,##0_ ;[Red]\-#,##0\ "/>
    <numFmt numFmtId="184" formatCode="#,##0.0;[Red]\-#,##0.0"/>
    <numFmt numFmtId="185" formatCode="000###0"/>
    <numFmt numFmtId="186" formatCode="#,##0_ "/>
    <numFmt numFmtId="187" formatCode="#,##0_);[Red]\(#,##0\)"/>
    <numFmt numFmtId="188" formatCode="0.00_ "/>
    <numFmt numFmtId="189" formatCode="#,##0.0000000;[Red]\-#,##0.0000000"/>
    <numFmt numFmtId="190" formatCode="&quot;( &quot;#,##0&quot; )&quot;"/>
    <numFmt numFmtId="191" formatCode="#,##0\ &quot;円/m&quot;"/>
  </numFmts>
  <fonts count="3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b/>
      <sz val="11"/>
      <color theme="1"/>
      <name val="ＭＳ Ｐゴシック"/>
      <family val="3"/>
      <charset val="128"/>
    </font>
    <font>
      <b/>
      <sz val="11"/>
      <color theme="1"/>
      <name val="ＭＳ ゴシック"/>
      <family val="3"/>
      <charset val="128"/>
    </font>
    <font>
      <b/>
      <sz val="12"/>
      <color theme="1"/>
      <name val="游ゴシック"/>
      <family val="3"/>
      <charset val="128"/>
      <scheme val="minor"/>
    </font>
    <font>
      <b/>
      <sz val="12"/>
      <color theme="1"/>
      <name val="ＭＳ Ｐゴシック"/>
      <family val="3"/>
      <charset val="128"/>
    </font>
    <font>
      <b/>
      <sz val="11"/>
      <color rgb="FFFF0000"/>
      <name val="游ゴシック"/>
      <family val="3"/>
      <charset val="128"/>
      <scheme val="minor"/>
    </font>
    <font>
      <sz val="11"/>
      <name val="ＭＳ 明朝"/>
      <family val="1"/>
      <charset val="128"/>
    </font>
    <font>
      <sz val="6"/>
      <name val="ＭＳ Ｐ明朝"/>
      <family val="1"/>
      <charset val="128"/>
    </font>
    <font>
      <sz val="12"/>
      <name val="ＭＳ 明朝"/>
      <family val="1"/>
      <charset val="128"/>
    </font>
    <font>
      <sz val="6"/>
      <name val="ＭＳ Ｐゴシック"/>
      <family val="3"/>
      <charset val="128"/>
    </font>
    <font>
      <sz val="11"/>
      <color theme="1"/>
      <name val="游ゴシック"/>
      <family val="3"/>
      <charset val="128"/>
      <scheme val="minor"/>
    </font>
    <font>
      <sz val="9"/>
      <color theme="1"/>
      <name val="游ゴシック"/>
      <family val="3"/>
      <charset val="128"/>
      <scheme val="minor"/>
    </font>
    <font>
      <sz val="11"/>
      <color theme="1"/>
      <name val="ＭＳ 明朝"/>
      <family val="1"/>
      <charset val="128"/>
    </font>
    <font>
      <sz val="16"/>
      <color theme="1"/>
      <name val="游ゴシック"/>
      <family val="3"/>
      <charset val="128"/>
      <scheme val="minor"/>
    </font>
    <font>
      <sz val="11"/>
      <color theme="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color theme="0" tint="-4.9989318521683403E-2"/>
      <name val="游ゴシック"/>
      <family val="3"/>
      <charset val="128"/>
      <scheme val="minor"/>
    </font>
    <font>
      <sz val="10"/>
      <color theme="0"/>
      <name val="HGSｺﾞｼｯｸM"/>
      <family val="3"/>
      <charset val="128"/>
    </font>
    <font>
      <sz val="9"/>
      <name val="游ゴシック"/>
      <family val="3"/>
      <charset val="128"/>
      <scheme val="minor"/>
    </font>
    <font>
      <sz val="8"/>
      <name val="游ゴシック"/>
      <family val="3"/>
      <charset val="128"/>
      <scheme val="minor"/>
    </font>
    <font>
      <sz val="12"/>
      <color indexed="56"/>
      <name val="游ゴシック"/>
      <family val="3"/>
      <charset val="128"/>
      <scheme val="minor"/>
    </font>
    <font>
      <sz val="16"/>
      <name val="游ゴシック"/>
      <family val="3"/>
      <charset val="128"/>
      <scheme val="minor"/>
    </font>
    <font>
      <sz val="11"/>
      <color indexed="56"/>
      <name val="游ゴシック"/>
      <family val="3"/>
      <charset val="128"/>
      <scheme val="minor"/>
    </font>
    <font>
      <vertAlign val="superscript"/>
      <sz val="11"/>
      <name val="游ゴシック"/>
      <family val="3"/>
      <charset val="128"/>
      <scheme val="minor"/>
    </font>
    <font>
      <vertAlign val="superscript"/>
      <sz val="6"/>
      <name val="游ゴシック"/>
      <family val="3"/>
      <charset val="128"/>
      <scheme val="minor"/>
    </font>
    <font>
      <sz val="9"/>
      <color indexed="56"/>
      <name val="游ゴシック"/>
      <family val="3"/>
      <charset val="128"/>
      <scheme val="minor"/>
    </font>
    <font>
      <sz val="11"/>
      <color indexed="11"/>
      <name val="游ゴシック"/>
      <family val="3"/>
      <charset val="128"/>
      <scheme val="minor"/>
    </font>
    <font>
      <sz val="8"/>
      <color indexed="56"/>
      <name val="游ゴシック"/>
      <family val="3"/>
      <charset val="128"/>
      <scheme val="minor"/>
    </font>
    <font>
      <sz val="6"/>
      <name val="游ゴシック"/>
      <family val="3"/>
      <charset val="128"/>
      <scheme val="minor"/>
    </font>
  </fonts>
  <fills count="3">
    <fill>
      <patternFill patternType="none"/>
    </fill>
    <fill>
      <patternFill patternType="gray125"/>
    </fill>
    <fill>
      <patternFill patternType="solid">
        <fgColor indexed="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style="thin">
        <color auto="1"/>
      </right>
      <top/>
      <bottom/>
      <diagonal/>
    </border>
    <border>
      <left style="double">
        <color auto="1"/>
      </left>
      <right/>
      <top/>
      <bottom/>
      <diagonal/>
    </border>
    <border>
      <left style="double">
        <color auto="1"/>
      </left>
      <right/>
      <top/>
      <bottom style="thin">
        <color auto="1"/>
      </bottom>
      <diagonal/>
    </border>
    <border>
      <left style="double">
        <color auto="1"/>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auto="1"/>
      </right>
      <top style="thin">
        <color indexed="64"/>
      </top>
      <bottom style="double">
        <color indexed="64"/>
      </bottom>
      <diagonal/>
    </border>
    <border>
      <left/>
      <right/>
      <top style="thin">
        <color indexed="64"/>
      </top>
      <bottom style="double">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10" fillId="0" borderId="0"/>
    <xf numFmtId="0" fontId="14" fillId="0" borderId="0">
      <alignment vertical="center"/>
    </xf>
    <xf numFmtId="38" fontId="14" fillId="0" borderId="0" applyFont="0" applyFill="0" applyBorder="0" applyAlignment="0" applyProtection="0">
      <alignment vertical="center"/>
    </xf>
    <xf numFmtId="9" fontId="3" fillId="0" borderId="0" applyFont="0" applyFill="0" applyBorder="0" applyAlignment="0" applyProtection="0">
      <alignment vertical="center"/>
    </xf>
  </cellStyleXfs>
  <cellXfs count="312">
    <xf numFmtId="0" fontId="0" fillId="0" borderId="0" xfId="0">
      <alignment vertical="center"/>
    </xf>
    <xf numFmtId="0" fontId="0" fillId="0" borderId="2" xfId="0" applyBorder="1" applyAlignment="1">
      <alignment horizontal="right" vertical="center"/>
    </xf>
    <xf numFmtId="0" fontId="0" fillId="0" borderId="3"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2"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0" xfId="0" applyAlignment="1">
      <alignment horizontal="left" vertical="center"/>
    </xf>
    <xf numFmtId="38" fontId="0" fillId="0" borderId="1" xfId="1" applyFont="1" applyBorder="1" applyAlignment="1">
      <alignment horizontal="center" vertical="center"/>
    </xf>
    <xf numFmtId="0" fontId="5" fillId="0" borderId="0" xfId="0" applyFont="1">
      <alignment vertical="center"/>
    </xf>
    <xf numFmtId="0" fontId="6" fillId="0" borderId="0" xfId="0" applyFont="1">
      <alignment vertical="center"/>
    </xf>
    <xf numFmtId="2" fontId="0" fillId="0" borderId="1" xfId="0" applyNumberFormat="1" applyBorder="1">
      <alignment vertical="center"/>
    </xf>
    <xf numFmtId="0" fontId="0" fillId="0" borderId="9" xfId="0" applyBorder="1">
      <alignment vertical="center"/>
    </xf>
    <xf numFmtId="0" fontId="0" fillId="0" borderId="6" xfId="0" applyBorder="1">
      <alignment vertical="center"/>
    </xf>
    <xf numFmtId="4" fontId="0" fillId="0" borderId="1" xfId="0" applyNumberFormat="1" applyBorder="1">
      <alignment vertical="center"/>
    </xf>
    <xf numFmtId="0" fontId="7" fillId="0" borderId="0" xfId="0" applyFont="1">
      <alignment vertical="center"/>
    </xf>
    <xf numFmtId="3" fontId="0" fillId="0" borderId="1" xfId="0" applyNumberFormat="1" applyBorder="1">
      <alignment vertical="center"/>
    </xf>
    <xf numFmtId="0" fontId="0" fillId="0" borderId="4" xfId="0" applyBorder="1">
      <alignment vertical="center"/>
    </xf>
    <xf numFmtId="0" fontId="0" fillId="0" borderId="1" xfId="0" applyBorder="1" applyAlignment="1">
      <alignment horizontal="center" vertical="center" wrapText="1"/>
    </xf>
    <xf numFmtId="0" fontId="0" fillId="0" borderId="12" xfId="0" applyBorder="1">
      <alignment vertical="center"/>
    </xf>
    <xf numFmtId="38" fontId="0" fillId="0" borderId="16" xfId="1" applyFont="1" applyFill="1" applyBorder="1">
      <alignment vertical="center"/>
    </xf>
    <xf numFmtId="0" fontId="0" fillId="0" borderId="15" xfId="0" applyBorder="1">
      <alignment vertical="center"/>
    </xf>
    <xf numFmtId="0" fontId="0" fillId="0" borderId="17" xfId="0" applyBorder="1">
      <alignment vertical="center"/>
    </xf>
    <xf numFmtId="0" fontId="8" fillId="0" borderId="0" xfId="0" applyFont="1">
      <alignment vertical="center"/>
    </xf>
    <xf numFmtId="58" fontId="0" fillId="0" borderId="0" xfId="0" applyNumberFormat="1">
      <alignment vertical="center"/>
    </xf>
    <xf numFmtId="176" fontId="0" fillId="0" borderId="0" xfId="0" applyNumberFormat="1" applyAlignment="1">
      <alignment horizontal="center" vertical="center"/>
    </xf>
    <xf numFmtId="0" fontId="0" fillId="0" borderId="2" xfId="0" applyBorder="1" applyAlignment="1">
      <alignment vertical="center" shrinkToFit="1"/>
    </xf>
    <xf numFmtId="0" fontId="0" fillId="0" borderId="14" xfId="0" applyBorder="1" applyAlignment="1">
      <alignment vertical="center" shrinkToFit="1"/>
    </xf>
    <xf numFmtId="0" fontId="0" fillId="0" borderId="3" xfId="0" applyBorder="1" applyAlignment="1">
      <alignment vertical="center" shrinkToFit="1"/>
    </xf>
    <xf numFmtId="38" fontId="0" fillId="0" borderId="0" xfId="1" applyFont="1" applyAlignment="1">
      <alignment horizontal="center" vertical="center"/>
    </xf>
    <xf numFmtId="38" fontId="0" fillId="0" borderId="1" xfId="1" applyFont="1" applyBorder="1">
      <alignment vertical="center"/>
    </xf>
    <xf numFmtId="38" fontId="0" fillId="0" borderId="1" xfId="0" applyNumberFormat="1" applyBorder="1">
      <alignment vertical="center"/>
    </xf>
    <xf numFmtId="0" fontId="0" fillId="0" borderId="18" xfId="0" applyBorder="1">
      <alignment vertical="center"/>
    </xf>
    <xf numFmtId="0" fontId="9" fillId="0" borderId="0" xfId="0" applyFont="1">
      <alignment vertical="center"/>
    </xf>
    <xf numFmtId="38" fontId="0" fillId="0" borderId="4" xfId="1" applyFont="1" applyBorder="1" applyAlignment="1">
      <alignment horizontal="right" vertical="center"/>
    </xf>
    <xf numFmtId="0" fontId="0" fillId="0" borderId="6" xfId="0" applyBorder="1" applyAlignment="1">
      <alignment horizontal="left" vertical="center"/>
    </xf>
    <xf numFmtId="178" fontId="0" fillId="0" borderId="1" xfId="0" applyNumberFormat="1" applyBorder="1">
      <alignment vertical="center"/>
    </xf>
    <xf numFmtId="0" fontId="15" fillId="0" borderId="0" xfId="3" applyFont="1">
      <alignment vertical="center"/>
    </xf>
    <xf numFmtId="0" fontId="14" fillId="0" borderId="0" xfId="3">
      <alignment vertical="center"/>
    </xf>
    <xf numFmtId="0" fontId="16" fillId="0" borderId="0" xfId="3" applyFont="1" applyAlignment="1">
      <alignment horizontal="right" vertical="center"/>
    </xf>
    <xf numFmtId="185" fontId="16" fillId="0" borderId="0" xfId="3" applyNumberFormat="1" applyFont="1" applyAlignment="1">
      <alignment horizontal="left" vertical="center"/>
    </xf>
    <xf numFmtId="0" fontId="14" fillId="0" borderId="0" xfId="3" applyAlignment="1">
      <alignment horizontal="right" vertical="center"/>
    </xf>
    <xf numFmtId="0" fontId="14" fillId="0" borderId="2" xfId="3" applyBorder="1" applyAlignment="1">
      <alignment horizontal="center" vertical="center"/>
    </xf>
    <xf numFmtId="0" fontId="14" fillId="0" borderId="10" xfId="3" applyBorder="1">
      <alignment vertical="center"/>
    </xf>
    <xf numFmtId="0" fontId="14" fillId="0" borderId="10" xfId="3" applyBorder="1" applyAlignment="1">
      <alignment horizontal="center" vertical="center"/>
    </xf>
    <xf numFmtId="0" fontId="14" fillId="0" borderId="1" xfId="3" applyBorder="1" applyAlignment="1">
      <alignment horizontal="distributed" vertical="center" justifyLastLine="1"/>
    </xf>
    <xf numFmtId="0" fontId="14" fillId="0" borderId="14" xfId="3" applyBorder="1" applyAlignment="1">
      <alignment horizontal="center" vertical="center"/>
    </xf>
    <xf numFmtId="0" fontId="14" fillId="0" borderId="0" xfId="3" applyAlignment="1">
      <alignment horizontal="center" vertical="center"/>
    </xf>
    <xf numFmtId="0" fontId="14" fillId="0" borderId="30" xfId="3" applyBorder="1" applyAlignment="1">
      <alignment horizontal="center" vertical="center"/>
    </xf>
    <xf numFmtId="0" fontId="14" fillId="0" borderId="2" xfId="3" applyBorder="1">
      <alignment vertical="center"/>
    </xf>
    <xf numFmtId="38" fontId="18" fillId="0" borderId="2" xfId="3" applyNumberFormat="1" applyFont="1" applyBorder="1" applyAlignment="1">
      <alignment horizontal="right" vertical="center"/>
    </xf>
    <xf numFmtId="0" fontId="18" fillId="0" borderId="2" xfId="3" applyFont="1" applyBorder="1" applyAlignment="1">
      <alignment horizontal="center" vertical="center"/>
    </xf>
    <xf numFmtId="186" fontId="18" fillId="0" borderId="2" xfId="3" applyNumberFormat="1" applyFont="1" applyBorder="1" applyAlignment="1">
      <alignment horizontal="right" vertical="center"/>
    </xf>
    <xf numFmtId="0" fontId="18" fillId="0" borderId="29" xfId="3" applyFont="1" applyBorder="1">
      <alignment vertical="center"/>
    </xf>
    <xf numFmtId="0" fontId="14" fillId="0" borderId="14" xfId="3" applyBorder="1">
      <alignment vertical="center"/>
    </xf>
    <xf numFmtId="38" fontId="14" fillId="0" borderId="3" xfId="3" applyNumberFormat="1" applyBorder="1" applyAlignment="1">
      <alignment horizontal="right" vertical="center"/>
    </xf>
    <xf numFmtId="0" fontId="14" fillId="0" borderId="3" xfId="3" applyBorder="1" applyAlignment="1">
      <alignment horizontal="center" vertical="center"/>
    </xf>
    <xf numFmtId="186" fontId="14" fillId="0" borderId="3" xfId="3" applyNumberFormat="1" applyBorder="1" applyAlignment="1">
      <alignment horizontal="right" vertical="center"/>
    </xf>
    <xf numFmtId="0" fontId="14" fillId="0" borderId="31" xfId="3" applyBorder="1">
      <alignment vertical="center"/>
    </xf>
    <xf numFmtId="0" fontId="14" fillId="0" borderId="30" xfId="3" applyBorder="1">
      <alignment vertical="center"/>
    </xf>
    <xf numFmtId="0" fontId="20" fillId="0" borderId="29" xfId="3" applyFont="1" applyBorder="1">
      <alignment vertical="center"/>
    </xf>
    <xf numFmtId="0" fontId="14" fillId="0" borderId="14" xfId="3" applyBorder="1" applyAlignment="1">
      <alignment horizontal="right" vertical="center"/>
    </xf>
    <xf numFmtId="0" fontId="20" fillId="0" borderId="2" xfId="3" applyFont="1" applyBorder="1" applyAlignment="1">
      <alignment horizontal="center" vertical="center"/>
    </xf>
    <xf numFmtId="0" fontId="14" fillId="0" borderId="3" xfId="3" applyBorder="1">
      <alignment vertical="center"/>
    </xf>
    <xf numFmtId="38" fontId="14" fillId="0" borderId="3" xfId="3" applyNumberFormat="1" applyBorder="1">
      <alignment vertical="center"/>
    </xf>
    <xf numFmtId="187" fontId="14" fillId="0" borderId="3" xfId="3" applyNumberFormat="1" applyBorder="1">
      <alignment vertical="center"/>
    </xf>
    <xf numFmtId="38" fontId="14" fillId="0" borderId="3" xfId="4" applyFont="1" applyBorder="1" applyAlignment="1">
      <alignment horizontal="right" vertical="center"/>
    </xf>
    <xf numFmtId="188" fontId="18" fillId="0" borderId="2" xfId="3" applyNumberFormat="1" applyFont="1" applyBorder="1" applyAlignment="1">
      <alignment horizontal="right" vertical="center"/>
    </xf>
    <xf numFmtId="187" fontId="18" fillId="0" borderId="2" xfId="3" applyNumberFormat="1" applyFont="1" applyBorder="1" applyAlignment="1">
      <alignment horizontal="right" vertical="center"/>
    </xf>
    <xf numFmtId="188" fontId="14" fillId="0" borderId="3" xfId="3" applyNumberFormat="1" applyBorder="1">
      <alignment vertical="center"/>
    </xf>
    <xf numFmtId="188" fontId="14" fillId="0" borderId="2" xfId="3" applyNumberFormat="1" applyBorder="1">
      <alignment vertical="center"/>
    </xf>
    <xf numFmtId="38" fontId="14" fillId="0" borderId="2" xfId="3" applyNumberFormat="1" applyBorder="1">
      <alignment vertical="center"/>
    </xf>
    <xf numFmtId="0" fontId="21" fillId="0" borderId="29" xfId="3" applyFont="1" applyBorder="1">
      <alignment vertical="center"/>
    </xf>
    <xf numFmtId="0" fontId="21" fillId="0" borderId="0" xfId="3" applyFont="1">
      <alignment vertical="center"/>
    </xf>
    <xf numFmtId="188" fontId="21" fillId="0" borderId="3" xfId="3" applyNumberFormat="1" applyFont="1" applyBorder="1">
      <alignment vertical="center"/>
    </xf>
    <xf numFmtId="0" fontId="21" fillId="0" borderId="3" xfId="3" applyFont="1" applyBorder="1" applyAlignment="1">
      <alignment horizontal="center" vertical="center"/>
    </xf>
    <xf numFmtId="38" fontId="21" fillId="0" borderId="3" xfId="3" applyNumberFormat="1" applyFont="1" applyBorder="1">
      <alignment vertical="center"/>
    </xf>
    <xf numFmtId="188" fontId="21" fillId="0" borderId="2" xfId="3" applyNumberFormat="1" applyFont="1" applyBorder="1">
      <alignment vertical="center"/>
    </xf>
    <xf numFmtId="0" fontId="21" fillId="0" borderId="2" xfId="3" applyFont="1" applyBorder="1" applyAlignment="1">
      <alignment horizontal="center" vertical="center"/>
    </xf>
    <xf numFmtId="38" fontId="21" fillId="0" borderId="2" xfId="3" applyNumberFormat="1" applyFont="1" applyBorder="1">
      <alignment vertical="center"/>
    </xf>
    <xf numFmtId="0" fontId="21" fillId="0" borderId="10" xfId="3" applyFont="1" applyBorder="1" applyAlignment="1">
      <alignment horizontal="center" vertical="center"/>
    </xf>
    <xf numFmtId="0" fontId="21" fillId="0" borderId="3" xfId="3" applyFont="1" applyBorder="1">
      <alignment vertical="center"/>
    </xf>
    <xf numFmtId="0" fontId="21" fillId="0" borderId="2" xfId="3" applyFont="1" applyBorder="1">
      <alignment vertical="center"/>
    </xf>
    <xf numFmtId="38" fontId="21" fillId="0" borderId="10" xfId="3" applyNumberFormat="1" applyFont="1" applyBorder="1">
      <alignment vertical="center"/>
    </xf>
    <xf numFmtId="191" fontId="18" fillId="0" borderId="10" xfId="3" applyNumberFormat="1" applyFont="1" applyBorder="1">
      <alignment vertical="center"/>
    </xf>
    <xf numFmtId="191" fontId="14" fillId="0" borderId="30" xfId="3" applyNumberFormat="1" applyBorder="1">
      <alignment vertical="center"/>
    </xf>
    <xf numFmtId="0" fontId="14" fillId="0" borderId="6" xfId="3" applyBorder="1">
      <alignment vertical="center"/>
    </xf>
    <xf numFmtId="188" fontId="14" fillId="0" borderId="1" xfId="3" applyNumberFormat="1" applyBorder="1">
      <alignment vertical="center"/>
    </xf>
    <xf numFmtId="0" fontId="14" fillId="0" borderId="1" xfId="3" applyBorder="1" applyAlignment="1">
      <alignment horizontal="center" vertical="center"/>
    </xf>
    <xf numFmtId="0" fontId="14" fillId="0" borderId="1" xfId="3" applyBorder="1">
      <alignment vertical="center"/>
    </xf>
    <xf numFmtId="186" fontId="14" fillId="0" borderId="6" xfId="3" applyNumberFormat="1" applyBorder="1">
      <alignment vertical="center"/>
    </xf>
    <xf numFmtId="0" fontId="15" fillId="0" borderId="1" xfId="3" applyFont="1" applyBorder="1" applyAlignment="1">
      <alignment vertical="center" wrapText="1"/>
    </xf>
    <xf numFmtId="38" fontId="14" fillId="0" borderId="6" xfId="3" applyNumberFormat="1" applyBorder="1">
      <alignment vertical="center"/>
    </xf>
    <xf numFmtId="191" fontId="14" fillId="0" borderId="1" xfId="3" applyNumberFormat="1" applyBorder="1">
      <alignment vertical="center"/>
    </xf>
    <xf numFmtId="0" fontId="14" fillId="0" borderId="0" xfId="0" applyFont="1">
      <alignment vertical="center"/>
    </xf>
    <xf numFmtId="0" fontId="21" fillId="0" borderId="0" xfId="2" applyFont="1"/>
    <xf numFmtId="0" fontId="14" fillId="0" borderId="0" xfId="0" applyFont="1" applyAlignment="1">
      <alignment horizontal="right" vertical="center"/>
    </xf>
    <xf numFmtId="0" fontId="14" fillId="0" borderId="0" xfId="0" applyFont="1" applyAlignment="1"/>
    <xf numFmtId="0" fontId="25" fillId="0" borderId="19" xfId="2" applyFont="1" applyBorder="1" applyAlignment="1">
      <alignment horizontal="left" vertical="center"/>
    </xf>
    <xf numFmtId="0" fontId="24" fillId="0" borderId="20" xfId="2" applyFont="1" applyBorder="1" applyAlignment="1">
      <alignment horizontal="center" vertical="center"/>
    </xf>
    <xf numFmtId="2" fontId="28" fillId="2" borderId="20" xfId="2" applyNumberFormat="1" applyFont="1" applyFill="1" applyBorder="1" applyAlignment="1">
      <alignment horizontal="center" vertical="center"/>
    </xf>
    <xf numFmtId="0" fontId="21" fillId="0" borderId="21" xfId="2" applyFont="1" applyBorder="1" applyAlignment="1">
      <alignment horizontal="left" vertical="center"/>
    </xf>
    <xf numFmtId="0" fontId="21" fillId="0" borderId="1" xfId="2" applyFont="1" applyBorder="1" applyAlignment="1">
      <alignment horizontal="center" vertical="center"/>
    </xf>
    <xf numFmtId="0" fontId="21" fillId="0" borderId="4" xfId="2" applyFont="1" applyBorder="1" applyAlignment="1">
      <alignment horizontal="center" vertical="center"/>
    </xf>
    <xf numFmtId="38" fontId="28" fillId="0" borderId="1" xfId="1" applyFont="1" applyBorder="1" applyAlignment="1">
      <alignment horizontal="right" vertical="center"/>
    </xf>
    <xf numFmtId="38" fontId="28" fillId="2" borderId="2" xfId="1" applyFont="1" applyFill="1" applyBorder="1" applyAlignment="1">
      <alignment horizontal="right" vertical="center"/>
    </xf>
    <xf numFmtId="38" fontId="28" fillId="2" borderId="1" xfId="1" applyFont="1" applyFill="1" applyBorder="1" applyAlignment="1">
      <alignment horizontal="right" vertical="center"/>
    </xf>
    <xf numFmtId="0" fontId="21" fillId="0" borderId="1" xfId="2" applyFont="1" applyBorder="1" applyAlignment="1">
      <alignment vertical="center"/>
    </xf>
    <xf numFmtId="38" fontId="28" fillId="2" borderId="4" xfId="2" applyNumberFormat="1" applyFont="1" applyFill="1" applyBorder="1" applyAlignment="1">
      <alignment horizontal="center" vertical="center"/>
    </xf>
    <xf numFmtId="9" fontId="21" fillId="2" borderId="1" xfId="2" applyNumberFormat="1" applyFont="1" applyFill="1" applyBorder="1" applyAlignment="1">
      <alignment horizontal="right" vertical="center"/>
    </xf>
    <xf numFmtId="0" fontId="31" fillId="2" borderId="23" xfId="2" applyFont="1" applyFill="1" applyBorder="1" applyAlignment="1">
      <alignment horizontal="left" vertical="center"/>
    </xf>
    <xf numFmtId="38" fontId="28" fillId="0" borderId="4" xfId="2" applyNumberFormat="1" applyFont="1" applyBorder="1" applyAlignment="1">
      <alignment horizontal="right" vertical="center"/>
    </xf>
    <xf numFmtId="0" fontId="24" fillId="0" borderId="23" xfId="2" applyFont="1" applyBorder="1" applyAlignment="1">
      <alignment horizontal="left" vertical="center"/>
    </xf>
    <xf numFmtId="38" fontId="28" fillId="0" borderId="26" xfId="1" applyFont="1" applyBorder="1" applyAlignment="1">
      <alignment horizontal="right" vertical="center"/>
    </xf>
    <xf numFmtId="0" fontId="21" fillId="0" borderId="26" xfId="2" applyFont="1" applyBorder="1" applyAlignment="1">
      <alignment vertical="center"/>
    </xf>
    <xf numFmtId="38" fontId="28" fillId="0" borderId="27" xfId="1" applyFont="1" applyBorder="1" applyAlignment="1">
      <alignment horizontal="right" vertical="center"/>
    </xf>
    <xf numFmtId="0" fontId="34" fillId="0" borderId="28" xfId="2" applyFont="1" applyBorder="1" applyAlignment="1">
      <alignment horizontal="center" vertical="center"/>
    </xf>
    <xf numFmtId="0" fontId="21" fillId="0" borderId="3" xfId="2" applyFont="1" applyBorder="1" applyAlignment="1">
      <alignment horizontal="center" vertical="center"/>
    </xf>
    <xf numFmtId="0" fontId="21" fillId="0" borderId="3" xfId="2" applyFont="1" applyBorder="1" applyAlignment="1">
      <alignment vertical="center"/>
    </xf>
    <xf numFmtId="38" fontId="32" fillId="2" borderId="3" xfId="1" applyFont="1" applyFill="1" applyBorder="1" applyAlignment="1">
      <alignment horizontal="right" vertical="center"/>
    </xf>
    <xf numFmtId="0" fontId="21" fillId="0" borderId="7" xfId="2" applyFont="1" applyBorder="1" applyAlignment="1">
      <alignment horizontal="center" vertical="center"/>
    </xf>
    <xf numFmtId="0" fontId="21" fillId="0" borderId="7" xfId="2" applyFont="1" applyBorder="1" applyAlignment="1">
      <alignment vertical="center"/>
    </xf>
    <xf numFmtId="38" fontId="28" fillId="2" borderId="7" xfId="1" applyFont="1" applyFill="1" applyBorder="1" applyAlignment="1">
      <alignment horizontal="right" vertical="center"/>
    </xf>
    <xf numFmtId="38" fontId="28" fillId="2" borderId="35" xfId="2" applyNumberFormat="1" applyFont="1" applyFill="1" applyBorder="1" applyAlignment="1">
      <alignment horizontal="center" vertical="center"/>
    </xf>
    <xf numFmtId="38" fontId="28" fillId="2" borderId="3" xfId="1" applyFont="1" applyFill="1" applyBorder="1" applyAlignment="1">
      <alignment horizontal="right" vertical="center"/>
    </xf>
    <xf numFmtId="9" fontId="28" fillId="2" borderId="38" xfId="2" applyNumberFormat="1" applyFont="1" applyFill="1" applyBorder="1" applyAlignment="1">
      <alignment vertical="center"/>
    </xf>
    <xf numFmtId="0" fontId="31" fillId="2" borderId="36" xfId="2" applyFont="1" applyFill="1" applyBorder="1" applyAlignment="1">
      <alignment horizontal="left" vertical="center"/>
    </xf>
    <xf numFmtId="0" fontId="14" fillId="0" borderId="0" xfId="0" applyFont="1" applyAlignment="1">
      <alignment horizontal="right"/>
    </xf>
    <xf numFmtId="0" fontId="22" fillId="0" borderId="2" xfId="3" applyFont="1" applyBorder="1">
      <alignment vertical="center"/>
    </xf>
    <xf numFmtId="38" fontId="14" fillId="0" borderId="31" xfId="1" applyFont="1" applyBorder="1">
      <alignment vertical="center"/>
    </xf>
    <xf numFmtId="9" fontId="0" fillId="0" borderId="1" xfId="5"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58" fontId="0" fillId="0" borderId="0" xfId="0" applyNumberFormat="1" applyAlignment="1">
      <alignment horizontal="left" vertical="center"/>
    </xf>
    <xf numFmtId="17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38" fontId="0" fillId="0" borderId="18" xfId="0" applyNumberFormat="1" applyBorder="1" applyAlignment="1">
      <alignment horizontal="center" vertical="center"/>
    </xf>
    <xf numFmtId="177" fontId="0" fillId="0" borderId="1" xfId="1" applyNumberFormat="1" applyFont="1" applyBorder="1" applyAlignment="1">
      <alignment horizontal="center"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xf>
    <xf numFmtId="2" fontId="0" fillId="0" borderId="4" xfId="0" applyNumberFormat="1" applyBorder="1" applyAlignment="1">
      <alignment horizontal="center" vertical="center"/>
    </xf>
    <xf numFmtId="2" fontId="0" fillId="0" borderId="6" xfId="0" applyNumberFormat="1" applyBorder="1" applyAlignment="1">
      <alignment horizontal="center" vertical="center"/>
    </xf>
    <xf numFmtId="40" fontId="0" fillId="0" borderId="10" xfId="1" applyNumberFormat="1" applyFont="1" applyBorder="1" applyAlignment="1">
      <alignment horizontal="center" vertical="center"/>
    </xf>
    <xf numFmtId="40" fontId="0" fillId="0" borderId="11" xfId="1" applyNumberFormat="1" applyFont="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33" fillId="2" borderId="12" xfId="2" applyFont="1" applyFill="1" applyBorder="1" applyAlignment="1">
      <alignment horizontal="center" vertical="center"/>
    </xf>
    <xf numFmtId="0" fontId="33" fillId="2" borderId="33" xfId="2" applyFont="1" applyFill="1" applyBorder="1" applyAlignment="1">
      <alignment horizontal="center" vertical="center"/>
    </xf>
    <xf numFmtId="0" fontId="21" fillId="0" borderId="25" xfId="2" applyFont="1" applyBorder="1" applyAlignment="1">
      <alignment horizontal="center" vertical="center"/>
    </xf>
    <xf numFmtId="0" fontId="21" fillId="0" borderId="26" xfId="2" applyFont="1" applyBorder="1" applyAlignment="1">
      <alignment horizontal="center" vertical="center"/>
    </xf>
    <xf numFmtId="0" fontId="28" fillId="0" borderId="26" xfId="2" applyFont="1" applyBorder="1" applyAlignment="1">
      <alignment horizontal="center" vertical="center"/>
    </xf>
    <xf numFmtId="38" fontId="28" fillId="0" borderId="26" xfId="1" applyFont="1" applyBorder="1" applyAlignment="1">
      <alignment horizontal="right" vertical="center"/>
    </xf>
    <xf numFmtId="0" fontId="21" fillId="0" borderId="32" xfId="2" applyFont="1" applyBorder="1" applyAlignment="1">
      <alignment horizontal="center" vertical="center"/>
    </xf>
    <xf numFmtId="0" fontId="21" fillId="0" borderId="3" xfId="2" applyFont="1" applyBorder="1" applyAlignment="1">
      <alignment horizontal="center" vertical="center"/>
    </xf>
    <xf numFmtId="0" fontId="28" fillId="0" borderId="3" xfId="2" applyFont="1" applyBorder="1" applyAlignment="1">
      <alignment horizontal="center" vertical="center"/>
    </xf>
    <xf numFmtId="182" fontId="28" fillId="0" borderId="3" xfId="1" applyNumberFormat="1" applyFont="1" applyBorder="1" applyAlignment="1">
      <alignment horizontal="right" vertical="center"/>
    </xf>
    <xf numFmtId="0" fontId="21" fillId="0" borderId="22" xfId="2" applyFont="1" applyBorder="1" applyAlignment="1">
      <alignment horizontal="center" vertical="center"/>
    </xf>
    <xf numFmtId="0" fontId="21" fillId="0" borderId="1" xfId="2" applyFont="1" applyBorder="1" applyAlignment="1">
      <alignment horizontal="center" vertical="center"/>
    </xf>
    <xf numFmtId="0" fontId="21" fillId="0" borderId="4" xfId="2" applyFont="1" applyBorder="1" applyAlignment="1">
      <alignment horizontal="center" vertical="center" shrinkToFit="1"/>
    </xf>
    <xf numFmtId="0" fontId="21" fillId="0" borderId="6" xfId="2" applyFont="1" applyBorder="1" applyAlignment="1">
      <alignment horizontal="center" vertical="center" shrinkToFit="1"/>
    </xf>
    <xf numFmtId="0" fontId="28" fillId="0" borderId="1" xfId="2" applyFont="1" applyBorder="1" applyAlignment="1">
      <alignment horizontal="center" vertical="center"/>
    </xf>
    <xf numFmtId="38" fontId="28" fillId="0" borderId="1" xfId="1" applyFont="1" applyBorder="1" applyAlignment="1">
      <alignment horizontal="right" vertical="center"/>
    </xf>
    <xf numFmtId="38" fontId="28" fillId="2" borderId="4" xfId="2" applyNumberFormat="1" applyFont="1" applyFill="1" applyBorder="1" applyAlignment="1">
      <alignment horizontal="center" vertical="center"/>
    </xf>
    <xf numFmtId="0" fontId="28" fillId="2" borderId="23" xfId="2" applyFont="1" applyFill="1" applyBorder="1" applyAlignment="1">
      <alignment horizontal="center" vertical="center"/>
    </xf>
    <xf numFmtId="180" fontId="28" fillId="0" borderId="1" xfId="1" applyNumberFormat="1" applyFont="1" applyBorder="1" applyAlignment="1">
      <alignment horizontal="right" vertical="center"/>
    </xf>
    <xf numFmtId="0" fontId="28" fillId="0" borderId="4" xfId="2" applyFont="1" applyBorder="1" applyAlignment="1">
      <alignment horizontal="center" vertical="center" shrinkToFit="1"/>
    </xf>
    <xf numFmtId="0" fontId="28" fillId="0" borderId="6" xfId="2" applyFont="1" applyBorder="1" applyAlignment="1">
      <alignment horizontal="center" vertical="center" shrinkToFit="1"/>
    </xf>
    <xf numFmtId="182" fontId="28" fillId="0" borderId="1" xfId="1" applyNumberFormat="1" applyFont="1" applyBorder="1" applyAlignment="1">
      <alignment horizontal="right" vertical="center"/>
    </xf>
    <xf numFmtId="0" fontId="21" fillId="0" borderId="34" xfId="2" applyFont="1" applyBorder="1" applyAlignment="1">
      <alignment horizontal="center" vertical="center"/>
    </xf>
    <xf numFmtId="0" fontId="21" fillId="0" borderId="7" xfId="2" applyFont="1" applyBorder="1" applyAlignment="1">
      <alignment horizontal="center" vertical="center"/>
    </xf>
    <xf numFmtId="0" fontId="21" fillId="0" borderId="35" xfId="2" applyFont="1" applyBorder="1" applyAlignment="1">
      <alignment horizontal="center" vertical="center" shrinkToFit="1"/>
    </xf>
    <xf numFmtId="0" fontId="21" fillId="0" borderId="37" xfId="2" applyFont="1" applyBorder="1" applyAlignment="1">
      <alignment horizontal="center" vertical="center" shrinkToFit="1"/>
    </xf>
    <xf numFmtId="0" fontId="28" fillId="0" borderId="35" xfId="2" applyFont="1" applyBorder="1" applyAlignment="1">
      <alignment horizontal="center" vertical="center" shrinkToFit="1"/>
    </xf>
    <xf numFmtId="0" fontId="28" fillId="0" borderId="37" xfId="2" applyFont="1" applyBorder="1" applyAlignment="1">
      <alignment horizontal="center" vertical="center" shrinkToFit="1"/>
    </xf>
    <xf numFmtId="184" fontId="28" fillId="0" borderId="7" xfId="1" applyNumberFormat="1" applyFont="1" applyBorder="1" applyAlignment="1">
      <alignment horizontal="right" vertical="center"/>
    </xf>
    <xf numFmtId="0" fontId="33" fillId="2" borderId="4" xfId="2" applyFont="1" applyFill="1" applyBorder="1" applyAlignment="1">
      <alignment horizontal="center" vertical="center"/>
    </xf>
    <xf numFmtId="0" fontId="33" fillId="2" borderId="23" xfId="2" applyFont="1" applyFill="1" applyBorder="1" applyAlignment="1">
      <alignment horizontal="center" vertical="center"/>
    </xf>
    <xf numFmtId="0" fontId="21" fillId="0" borderId="24" xfId="2" applyFont="1" applyBorder="1" applyAlignment="1">
      <alignment horizontal="center" vertical="center"/>
    </xf>
    <xf numFmtId="0" fontId="21" fillId="0" borderId="5" xfId="2" applyFont="1" applyBorder="1" applyAlignment="1">
      <alignment horizontal="center" vertical="center"/>
    </xf>
    <xf numFmtId="0" fontId="21" fillId="0" borderId="6" xfId="2" applyFont="1" applyBorder="1" applyAlignment="1">
      <alignment horizontal="center" vertical="center"/>
    </xf>
    <xf numFmtId="0" fontId="28" fillId="0" borderId="4" xfId="2" applyFont="1" applyBorder="1" applyAlignment="1">
      <alignment horizontal="distributed" vertical="center" justifyLastLine="1"/>
    </xf>
    <xf numFmtId="0" fontId="28" fillId="0" borderId="6" xfId="2" applyFont="1" applyBorder="1" applyAlignment="1">
      <alignment horizontal="distributed" vertical="center" justifyLastLine="1"/>
    </xf>
    <xf numFmtId="0" fontId="28" fillId="0" borderId="4" xfId="2" applyFont="1" applyBorder="1" applyAlignment="1">
      <alignment horizontal="center" vertical="center"/>
    </xf>
    <xf numFmtId="0" fontId="28" fillId="0" borderId="6" xfId="2" applyFont="1" applyBorder="1" applyAlignment="1">
      <alignment horizontal="center" vertical="center"/>
    </xf>
    <xf numFmtId="183" fontId="28" fillId="0" borderId="4" xfId="1" applyNumberFormat="1" applyFont="1" applyBorder="1" applyAlignment="1">
      <alignment horizontal="right" vertical="center"/>
    </xf>
    <xf numFmtId="183" fontId="28" fillId="0" borderId="5" xfId="1" applyNumberFormat="1" applyFont="1" applyBorder="1" applyAlignment="1">
      <alignment horizontal="right" vertical="center"/>
    </xf>
    <xf numFmtId="183" fontId="28" fillId="0" borderId="6" xfId="1" applyNumberFormat="1" applyFont="1" applyBorder="1" applyAlignment="1">
      <alignment horizontal="right" vertical="center"/>
    </xf>
    <xf numFmtId="0" fontId="31" fillId="2" borderId="4" xfId="2" applyFont="1" applyFill="1" applyBorder="1" applyAlignment="1">
      <alignment horizontal="center" vertical="center"/>
    </xf>
    <xf numFmtId="0" fontId="31" fillId="2" borderId="23" xfId="2" applyFont="1" applyFill="1" applyBorder="1" applyAlignment="1">
      <alignment horizontal="center" vertical="center"/>
    </xf>
    <xf numFmtId="0" fontId="21" fillId="0" borderId="4" xfId="2" applyFont="1" applyBorder="1" applyAlignment="1">
      <alignment horizontal="center" vertical="center"/>
    </xf>
    <xf numFmtId="182" fontId="28" fillId="0" borderId="4" xfId="1" applyNumberFormat="1" applyFont="1" applyBorder="1" applyAlignment="1">
      <alignment horizontal="right" vertical="center"/>
    </xf>
    <xf numFmtId="182" fontId="28" fillId="0" borderId="5" xfId="1" applyNumberFormat="1" applyFont="1" applyBorder="1" applyAlignment="1">
      <alignment horizontal="right" vertical="center"/>
    </xf>
    <xf numFmtId="182" fontId="28" fillId="0" borderId="6" xfId="1" applyNumberFormat="1" applyFont="1" applyBorder="1" applyAlignment="1">
      <alignment horizontal="right" vertical="center"/>
    </xf>
    <xf numFmtId="0" fontId="33" fillId="2" borderId="4" xfId="2" applyFont="1" applyFill="1" applyBorder="1" applyAlignment="1">
      <alignment horizontal="left" vertical="center"/>
    </xf>
    <xf numFmtId="0" fontId="33" fillId="2" borderId="23" xfId="2" applyFont="1" applyFill="1" applyBorder="1" applyAlignment="1">
      <alignment horizontal="left" vertical="center"/>
    </xf>
    <xf numFmtId="38" fontId="21" fillId="0" borderId="7" xfId="1" applyFont="1" applyBorder="1" applyAlignment="1">
      <alignment horizontal="right" vertical="center"/>
    </xf>
    <xf numFmtId="38" fontId="28" fillId="2" borderId="35" xfId="2" applyNumberFormat="1" applyFont="1" applyFill="1" applyBorder="1" applyAlignment="1">
      <alignment horizontal="center" vertical="center"/>
    </xf>
    <xf numFmtId="0" fontId="28" fillId="2" borderId="36" xfId="2" applyFont="1" applyFill="1" applyBorder="1" applyAlignment="1">
      <alignment horizontal="center" vertical="center"/>
    </xf>
    <xf numFmtId="38" fontId="21" fillId="0" borderId="3" xfId="1" applyFont="1" applyBorder="1" applyAlignment="1">
      <alignment horizontal="right" vertical="center"/>
    </xf>
    <xf numFmtId="38" fontId="32" fillId="2" borderId="12" xfId="2" applyNumberFormat="1" applyFont="1" applyFill="1" applyBorder="1" applyAlignment="1">
      <alignment horizontal="center" vertical="center"/>
    </xf>
    <xf numFmtId="0" fontId="32" fillId="2" borderId="33" xfId="2" applyFont="1" applyFill="1" applyBorder="1" applyAlignment="1">
      <alignment horizontal="center" vertical="center"/>
    </xf>
    <xf numFmtId="0" fontId="31" fillId="2" borderId="5" xfId="2" applyFont="1" applyFill="1" applyBorder="1" applyAlignment="1">
      <alignment horizontal="center" vertical="center"/>
    </xf>
    <xf numFmtId="181" fontId="28" fillId="0" borderId="4" xfId="2" applyNumberFormat="1" applyFont="1" applyBorder="1" applyAlignment="1">
      <alignment horizontal="center" vertical="center" shrinkToFit="1"/>
    </xf>
    <xf numFmtId="181" fontId="28" fillId="0" borderId="6" xfId="2" applyNumberFormat="1" applyFont="1" applyBorder="1" applyAlignment="1">
      <alignment horizontal="center" vertical="center" shrinkToFit="1"/>
    </xf>
    <xf numFmtId="38" fontId="28" fillId="0" borderId="4" xfId="1" applyFont="1" applyBorder="1" applyAlignment="1">
      <alignment horizontal="right" vertical="center"/>
    </xf>
    <xf numFmtId="38" fontId="28" fillId="0" borderId="5" xfId="1" applyFont="1" applyBorder="1" applyAlignment="1">
      <alignment horizontal="right" vertical="center"/>
    </xf>
    <xf numFmtId="38" fontId="28" fillId="0" borderId="6" xfId="1" applyFont="1" applyBorder="1" applyAlignment="1">
      <alignment horizontal="right" vertical="center"/>
    </xf>
    <xf numFmtId="0" fontId="31" fillId="2" borderId="4" xfId="2" applyFont="1" applyFill="1" applyBorder="1" applyAlignment="1">
      <alignment horizontal="center" vertical="center" shrinkToFit="1"/>
    </xf>
    <xf numFmtId="0" fontId="31" fillId="2" borderId="23" xfId="2" applyFont="1" applyFill="1" applyBorder="1" applyAlignment="1">
      <alignment horizontal="center" vertical="center" shrinkToFit="1"/>
    </xf>
    <xf numFmtId="0" fontId="21" fillId="0" borderId="23" xfId="2" applyFont="1" applyBorder="1" applyAlignment="1">
      <alignment horizontal="center" vertical="center"/>
    </xf>
    <xf numFmtId="0" fontId="31" fillId="0" borderId="4" xfId="2" applyFont="1" applyBorder="1" applyAlignment="1">
      <alignment horizontal="center" vertical="center"/>
    </xf>
    <xf numFmtId="0" fontId="31" fillId="0" borderId="23" xfId="2" applyFont="1" applyBorder="1" applyAlignment="1">
      <alignment horizontal="center" vertical="center"/>
    </xf>
    <xf numFmtId="0" fontId="26" fillId="0" borderId="20" xfId="2" applyFont="1" applyBorder="1" applyAlignment="1">
      <alignment horizontal="center" vertical="center"/>
    </xf>
    <xf numFmtId="0" fontId="27" fillId="0" borderId="20" xfId="2" applyFont="1" applyBorder="1" applyAlignment="1">
      <alignment horizontal="distributed" vertical="center" justifyLastLine="1"/>
    </xf>
    <xf numFmtId="0" fontId="14" fillId="0" borderId="4" xfId="3" applyBorder="1" applyAlignment="1">
      <alignment horizontal="center" vertical="center"/>
    </xf>
    <xf numFmtId="0" fontId="14" fillId="0" borderId="5" xfId="3" applyBorder="1" applyAlignment="1">
      <alignment horizontal="center" vertical="center"/>
    </xf>
    <xf numFmtId="0" fontId="14" fillId="0" borderId="6" xfId="3" applyBorder="1">
      <alignment vertical="center"/>
    </xf>
    <xf numFmtId="186" fontId="14" fillId="0" borderId="4" xfId="3" applyNumberFormat="1" applyBorder="1">
      <alignment vertical="center"/>
    </xf>
    <xf numFmtId="186" fontId="14" fillId="0" borderId="5" xfId="3" applyNumberFormat="1" applyBorder="1">
      <alignment vertical="center"/>
    </xf>
    <xf numFmtId="186" fontId="14" fillId="0" borderId="6" xfId="3" applyNumberFormat="1" applyBorder="1">
      <alignment vertical="center"/>
    </xf>
    <xf numFmtId="0" fontId="14" fillId="0" borderId="4" xfId="3" applyBorder="1">
      <alignment vertical="center"/>
    </xf>
    <xf numFmtId="0" fontId="14" fillId="0" borderId="5" xfId="3" applyBorder="1">
      <alignment vertical="center"/>
    </xf>
    <xf numFmtId="38" fontId="14" fillId="0" borderId="4" xfId="3" applyNumberFormat="1" applyBorder="1">
      <alignment vertical="center"/>
    </xf>
    <xf numFmtId="38" fontId="14" fillId="0" borderId="5" xfId="3" applyNumberFormat="1" applyBorder="1">
      <alignment vertical="center"/>
    </xf>
    <xf numFmtId="38" fontId="14" fillId="0" borderId="6" xfId="3" applyNumberFormat="1" applyBorder="1">
      <alignment vertical="center"/>
    </xf>
    <xf numFmtId="0" fontId="14" fillId="0" borderId="11" xfId="3" applyBorder="1" applyAlignment="1">
      <alignment horizontal="center" vertical="center"/>
    </xf>
    <xf numFmtId="0" fontId="14" fillId="0" borderId="29" xfId="3" applyBorder="1">
      <alignment vertical="center"/>
    </xf>
    <xf numFmtId="0" fontId="14" fillId="0" borderId="10" xfId="3" applyBorder="1">
      <alignment vertical="center"/>
    </xf>
    <xf numFmtId="0" fontId="14" fillId="0" borderId="12" xfId="3" applyBorder="1">
      <alignment vertical="center"/>
    </xf>
    <xf numFmtId="0" fontId="14" fillId="0" borderId="31" xfId="3" applyBorder="1">
      <alignment vertical="center"/>
    </xf>
    <xf numFmtId="0" fontId="14" fillId="0" borderId="30" xfId="3" applyBorder="1">
      <alignment vertical="center"/>
    </xf>
    <xf numFmtId="183" fontId="21" fillId="0" borderId="11" xfId="3" applyNumberFormat="1" applyFont="1" applyBorder="1" applyAlignment="1">
      <alignment horizontal="right" vertical="center"/>
    </xf>
    <xf numFmtId="0" fontId="21" fillId="0" borderId="29" xfId="3" applyFont="1" applyBorder="1">
      <alignment vertical="center"/>
    </xf>
    <xf numFmtId="0" fontId="21" fillId="0" borderId="10" xfId="3" applyFont="1" applyBorder="1">
      <alignment vertical="center"/>
    </xf>
    <xf numFmtId="186" fontId="14" fillId="0" borderId="12" xfId="3" applyNumberFormat="1" applyBorder="1" applyAlignment="1">
      <alignment horizontal="right" vertical="center"/>
    </xf>
    <xf numFmtId="186" fontId="18" fillId="0" borderId="11" xfId="3" applyNumberFormat="1" applyFont="1" applyBorder="1" applyAlignment="1">
      <alignment horizontal="right" vertical="center"/>
    </xf>
    <xf numFmtId="0" fontId="18" fillId="0" borderId="29" xfId="3" applyFont="1" applyBorder="1">
      <alignment vertical="center"/>
    </xf>
    <xf numFmtId="0" fontId="18" fillId="0" borderId="10" xfId="3" applyFont="1" applyBorder="1">
      <alignment vertical="center"/>
    </xf>
    <xf numFmtId="183" fontId="14" fillId="0" borderId="12" xfId="3" applyNumberFormat="1" applyBorder="1" applyAlignment="1">
      <alignment horizontal="right" vertical="center"/>
    </xf>
    <xf numFmtId="0" fontId="21" fillId="0" borderId="11" xfId="3" applyFont="1" applyBorder="1" applyAlignment="1">
      <alignment horizontal="center" vertical="center"/>
    </xf>
    <xf numFmtId="0" fontId="21" fillId="0" borderId="12" xfId="3" applyFont="1" applyBorder="1">
      <alignment vertical="center"/>
    </xf>
    <xf numFmtId="0" fontId="21" fillId="0" borderId="31" xfId="3" applyFont="1" applyBorder="1">
      <alignment vertical="center"/>
    </xf>
    <xf numFmtId="0" fontId="21" fillId="0" borderId="30" xfId="3" applyFont="1" applyBorder="1">
      <alignment vertical="center"/>
    </xf>
    <xf numFmtId="186" fontId="21" fillId="0" borderId="11" xfId="3" applyNumberFormat="1" applyFont="1" applyBorder="1" applyAlignment="1">
      <alignment horizontal="right" vertical="center"/>
    </xf>
    <xf numFmtId="183" fontId="21" fillId="0" borderId="12" xfId="3" applyNumberFormat="1" applyFont="1" applyBorder="1" applyAlignment="1">
      <alignment horizontal="right" vertical="center"/>
    </xf>
    <xf numFmtId="38" fontId="24" fillId="0" borderId="12" xfId="3" applyNumberFormat="1" applyFont="1" applyBorder="1" applyAlignment="1">
      <alignment horizontal="center" vertical="center" shrinkToFit="1"/>
    </xf>
    <xf numFmtId="38" fontId="24" fillId="0" borderId="30" xfId="3" applyNumberFormat="1" applyFont="1" applyBorder="1" applyAlignment="1">
      <alignment horizontal="center" vertical="center" shrinkToFit="1"/>
    </xf>
    <xf numFmtId="183" fontId="18" fillId="0" borderId="11" xfId="3" applyNumberFormat="1" applyFont="1" applyBorder="1" applyAlignment="1">
      <alignment horizontal="right" vertical="center"/>
    </xf>
    <xf numFmtId="189" fontId="23" fillId="0" borderId="11" xfId="4" applyNumberFormat="1" applyFont="1" applyFill="1" applyBorder="1" applyAlignment="1">
      <alignment horizontal="left" vertical="center" shrinkToFit="1"/>
    </xf>
    <xf numFmtId="189" fontId="23" fillId="0" borderId="29" xfId="4" applyNumberFormat="1" applyFont="1" applyFill="1" applyBorder="1" applyAlignment="1">
      <alignment horizontal="left" vertical="center" shrinkToFit="1"/>
    </xf>
    <xf numFmtId="189" fontId="23" fillId="0" borderId="10" xfId="4" applyNumberFormat="1" applyFont="1" applyFill="1" applyBorder="1" applyAlignment="1">
      <alignment horizontal="left" vertical="center" shrinkToFit="1"/>
    </xf>
    <xf numFmtId="0" fontId="21" fillId="0" borderId="11" xfId="3" applyFont="1" applyBorder="1" applyAlignment="1">
      <alignment horizontal="center" vertical="center" shrinkToFit="1"/>
    </xf>
    <xf numFmtId="0" fontId="21" fillId="0" borderId="10" xfId="3" applyFont="1" applyBorder="1" applyAlignment="1">
      <alignment horizontal="center" vertical="center" shrinkToFit="1"/>
    </xf>
    <xf numFmtId="38" fontId="21" fillId="0" borderId="12" xfId="1" applyFont="1" applyBorder="1" applyAlignment="1">
      <alignment horizontal="right" vertical="center"/>
    </xf>
    <xf numFmtId="38" fontId="21" fillId="0" borderId="31" xfId="1" applyFont="1" applyBorder="1">
      <alignment vertical="center"/>
    </xf>
    <xf numFmtId="38" fontId="21" fillId="0" borderId="30" xfId="1" applyFont="1" applyBorder="1">
      <alignment vertical="center"/>
    </xf>
    <xf numFmtId="190" fontId="21" fillId="0" borderId="9" xfId="4" applyNumberFormat="1" applyFont="1" applyBorder="1" applyAlignment="1">
      <alignment horizontal="right" vertical="center"/>
    </xf>
    <xf numFmtId="190" fontId="21" fillId="0" borderId="13" xfId="4" applyNumberFormat="1" applyFont="1" applyBorder="1" applyAlignment="1">
      <alignment horizontal="right" vertical="center"/>
    </xf>
    <xf numFmtId="0" fontId="14" fillId="0" borderId="11" xfId="3" applyBorder="1" applyAlignment="1">
      <alignment horizontal="distributed" vertical="center" justifyLastLine="1"/>
    </xf>
    <xf numFmtId="0" fontId="14" fillId="0" borderId="10" xfId="3" applyBorder="1" applyAlignment="1">
      <alignment horizontal="distributed" vertical="center" justifyLastLine="1"/>
    </xf>
    <xf numFmtId="0" fontId="14" fillId="0" borderId="12" xfId="3" applyBorder="1" applyAlignment="1">
      <alignment horizontal="distributed" vertical="center" justifyLastLine="1"/>
    </xf>
    <xf numFmtId="0" fontId="14" fillId="0" borderId="30" xfId="3" applyBorder="1" applyAlignment="1">
      <alignment horizontal="distributed" vertical="center" justifyLastLine="1"/>
    </xf>
    <xf numFmtId="187" fontId="20" fillId="0" borderId="11" xfId="3" applyNumberFormat="1" applyFont="1" applyBorder="1" applyAlignment="1">
      <alignment horizontal="center" vertical="center"/>
    </xf>
    <xf numFmtId="0" fontId="20" fillId="0" borderId="29" xfId="3" applyFont="1" applyBorder="1">
      <alignment vertical="center"/>
    </xf>
    <xf numFmtId="0" fontId="20" fillId="0" borderId="10" xfId="3" applyFont="1" applyBorder="1">
      <alignment vertical="center"/>
    </xf>
    <xf numFmtId="187" fontId="14" fillId="0" borderId="12" xfId="3" applyNumberFormat="1" applyBorder="1">
      <alignment vertical="center"/>
    </xf>
    <xf numFmtId="187" fontId="18" fillId="0" borderId="11" xfId="3" applyNumberFormat="1" applyFont="1" applyBorder="1" applyAlignment="1">
      <alignment horizontal="right" vertical="center"/>
    </xf>
    <xf numFmtId="187" fontId="14" fillId="0" borderId="12" xfId="3" applyNumberFormat="1" applyBorder="1" applyAlignment="1">
      <alignment horizontal="right" vertical="center"/>
    </xf>
    <xf numFmtId="187" fontId="14" fillId="0" borderId="12" xfId="3" applyNumberFormat="1" applyBorder="1" applyAlignment="1">
      <alignment horizontal="center" vertical="center"/>
    </xf>
    <xf numFmtId="0" fontId="19" fillId="0" borderId="11" xfId="3" applyFont="1" applyBorder="1" applyAlignment="1">
      <alignment horizontal="center" vertical="center" justifyLastLine="1"/>
    </xf>
    <xf numFmtId="0" fontId="19" fillId="0" borderId="10" xfId="3" applyFont="1" applyBorder="1" applyAlignment="1">
      <alignment horizontal="center" vertical="center" justifyLastLine="1"/>
    </xf>
    <xf numFmtId="0" fontId="19" fillId="0" borderId="12" xfId="3" applyFont="1" applyBorder="1" applyAlignment="1">
      <alignment horizontal="center" vertical="center" justifyLastLine="1"/>
    </xf>
    <xf numFmtId="0" fontId="19" fillId="0" borderId="30" xfId="3" applyFont="1" applyBorder="1" applyAlignment="1">
      <alignment horizontal="center" vertical="center" justifyLastLine="1"/>
    </xf>
    <xf numFmtId="0" fontId="19" fillId="0" borderId="11" xfId="3" applyFont="1" applyBorder="1" applyAlignment="1">
      <alignment horizontal="left" vertical="center" shrinkToFit="1"/>
    </xf>
    <xf numFmtId="0" fontId="19" fillId="0" borderId="10" xfId="3" applyFont="1" applyBorder="1" applyAlignment="1">
      <alignment horizontal="left" vertical="center" shrinkToFit="1"/>
    </xf>
    <xf numFmtId="0" fontId="19" fillId="0" borderId="12" xfId="3" applyFont="1" applyBorder="1" applyAlignment="1">
      <alignment horizontal="left" vertical="center" shrinkToFit="1"/>
    </xf>
    <xf numFmtId="0" fontId="19" fillId="0" borderId="30" xfId="3" applyFont="1" applyBorder="1" applyAlignment="1">
      <alignment horizontal="left" vertical="center" shrinkToFit="1"/>
    </xf>
    <xf numFmtId="0" fontId="17" fillId="0" borderId="0" xfId="3" applyFont="1" applyAlignment="1">
      <alignment horizontal="center" vertical="center" justifyLastLine="1"/>
    </xf>
    <xf numFmtId="0" fontId="19" fillId="0" borderId="11" xfId="3" applyFont="1" applyBorder="1" applyAlignment="1">
      <alignment horizontal="center" vertical="center" shrinkToFit="1"/>
    </xf>
    <xf numFmtId="0" fontId="19" fillId="0" borderId="10" xfId="3" applyFont="1" applyBorder="1" applyAlignment="1">
      <alignment horizontal="center" vertical="center" shrinkToFit="1"/>
    </xf>
    <xf numFmtId="0" fontId="19" fillId="0" borderId="12" xfId="3" applyFont="1" applyBorder="1" applyAlignment="1">
      <alignment horizontal="center" vertical="center" shrinkToFit="1"/>
    </xf>
    <xf numFmtId="0" fontId="19" fillId="0" borderId="30" xfId="3" applyFont="1" applyBorder="1" applyAlignment="1">
      <alignment horizontal="center" vertical="center" shrinkToFit="1"/>
    </xf>
    <xf numFmtId="0" fontId="14" fillId="0" borderId="4" xfId="3" applyBorder="1" applyAlignment="1">
      <alignment horizontal="distributed" vertical="center" justifyLastLine="1"/>
    </xf>
    <xf numFmtId="0" fontId="14" fillId="0" borderId="5" xfId="3" applyBorder="1" applyAlignment="1">
      <alignment horizontal="distributed" vertical="center" justifyLastLine="1"/>
    </xf>
    <xf numFmtId="0" fontId="14" fillId="0" borderId="6" xfId="3" applyBorder="1" applyAlignment="1">
      <alignment horizontal="distributed" vertical="center" justifyLastLine="1"/>
    </xf>
    <xf numFmtId="0" fontId="14" fillId="0" borderId="2" xfId="3" applyBorder="1" applyAlignment="1">
      <alignment horizontal="center" vertical="center"/>
    </xf>
    <xf numFmtId="0" fontId="14" fillId="0" borderId="14" xfId="3" applyBorder="1" applyAlignment="1">
      <alignment horizontal="center" vertical="center"/>
    </xf>
    <xf numFmtId="0" fontId="14" fillId="0" borderId="29" xfId="3" applyBorder="1" applyAlignment="1">
      <alignment horizontal="center" vertical="center"/>
    </xf>
    <xf numFmtId="0" fontId="14" fillId="0" borderId="9" xfId="3" applyBorder="1" applyAlignment="1">
      <alignment horizontal="center" vertical="center"/>
    </xf>
    <xf numFmtId="0" fontId="14" fillId="0" borderId="0" xfId="3" applyAlignment="1">
      <alignment horizontal="center" vertical="center"/>
    </xf>
    <xf numFmtId="0" fontId="14" fillId="0" borderId="13" xfId="3" applyBorder="1">
      <alignment vertical="center"/>
    </xf>
    <xf numFmtId="0" fontId="14" fillId="0" borderId="10" xfId="3" applyBorder="1" applyAlignment="1">
      <alignment horizontal="center" vertical="center"/>
    </xf>
    <xf numFmtId="0" fontId="14" fillId="0" borderId="12" xfId="3" applyBorder="1" applyAlignment="1">
      <alignment horizontal="center" vertical="center"/>
    </xf>
    <xf numFmtId="0" fontId="14" fillId="0" borderId="30" xfId="3" applyBorder="1" applyAlignment="1">
      <alignment horizontal="center" vertical="center"/>
    </xf>
  </cellXfs>
  <cellStyles count="6">
    <cellStyle name="パーセント" xfId="5" builtinId="5"/>
    <cellStyle name="桁区切り" xfId="1" builtinId="6"/>
    <cellStyle name="桁区切り 2" xfId="4" xr:uid="{8A591A35-AEA9-487E-B79B-ECE9571364CC}"/>
    <cellStyle name="標準" xfId="0" builtinId="0"/>
    <cellStyle name="標準 2" xfId="3" xr:uid="{5ABC571D-0A38-48B5-839C-15D2D759C1E9}"/>
    <cellStyle name="標準_設計書様式" xfId="2" xr:uid="{08F89930-5E2E-4177-AEFF-E2FE006D52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 Type="http://schemas.openxmlformats.org/officeDocument/2006/relationships/worksheet" Target="worksheets/sheet5.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2.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calcChain" Target="calcChain.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xdr:rowOff>
    </xdr:from>
    <xdr:to>
      <xdr:col>4</xdr:col>
      <xdr:colOff>906780</xdr:colOff>
      <xdr:row>35</xdr:row>
      <xdr:rowOff>22860</xdr:rowOff>
    </xdr:to>
    <xdr:sp macro="" textlink="">
      <xdr:nvSpPr>
        <xdr:cNvPr id="1039" name="AutoShape 198">
          <a:extLst>
            <a:ext uri="{FF2B5EF4-FFF2-40B4-BE49-F238E27FC236}">
              <a16:creationId xmlns:a16="http://schemas.microsoft.com/office/drawing/2014/main" id="{A3DA57B9-41DC-CD4A-5236-ADF8EA64E8EB}"/>
            </a:ext>
          </a:extLst>
        </xdr:cNvPr>
        <xdr:cNvSpPr>
          <a:spLocks noChangeArrowheads="1"/>
        </xdr:cNvSpPr>
      </xdr:nvSpPr>
      <xdr:spPr bwMode="auto">
        <a:xfrm>
          <a:off x="0" y="7261861"/>
          <a:ext cx="5760720" cy="937259"/>
        </a:xfrm>
        <a:prstGeom prst="roundRect">
          <a:avLst>
            <a:gd name="adj" fmla="val 16667"/>
          </a:avLst>
        </a:prstGeom>
        <a:noFill/>
        <a:ln w="25400">
          <a:solidFill>
            <a:schemeClr val="tx1">
              <a:lumMod val="100000"/>
              <a:lumOff val="0"/>
            </a:schemeClr>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93342</xdr:colOff>
      <xdr:row>2</xdr:row>
      <xdr:rowOff>152400</xdr:rowOff>
    </xdr:from>
    <xdr:to>
      <xdr:col>4</xdr:col>
      <xdr:colOff>891538</xdr:colOff>
      <xdr:row>8</xdr:row>
      <xdr:rowOff>106680</xdr:rowOff>
    </xdr:to>
    <xdr:grpSp>
      <xdr:nvGrpSpPr>
        <xdr:cNvPr id="1093" name="グループ化 1092">
          <a:extLst>
            <a:ext uri="{FF2B5EF4-FFF2-40B4-BE49-F238E27FC236}">
              <a16:creationId xmlns:a16="http://schemas.microsoft.com/office/drawing/2014/main" id="{5629FD88-A124-40B7-11B2-82108AC4D728}"/>
            </a:ext>
          </a:extLst>
        </xdr:cNvPr>
        <xdr:cNvGrpSpPr/>
      </xdr:nvGrpSpPr>
      <xdr:grpSpPr>
        <a:xfrm>
          <a:off x="3979542" y="716280"/>
          <a:ext cx="1765936" cy="1348740"/>
          <a:chOff x="7553325" y="830580"/>
          <a:chExt cx="1536408" cy="761676"/>
        </a:xfrm>
      </xdr:grpSpPr>
      <xdr:cxnSp macro="">
        <xdr:nvCxnSpPr>
          <xdr:cNvPr id="1049" name="AutoShape 208">
            <a:extLst>
              <a:ext uri="{FF2B5EF4-FFF2-40B4-BE49-F238E27FC236}">
                <a16:creationId xmlns:a16="http://schemas.microsoft.com/office/drawing/2014/main" id="{99FB1F77-3E7E-974C-58AE-7AAA9EBA3555}"/>
              </a:ext>
            </a:extLst>
          </xdr:cNvPr>
          <xdr:cNvCxnSpPr>
            <a:cxnSpLocks noChangeShapeType="1"/>
          </xdr:cNvCxnSpPr>
        </xdr:nvCxnSpPr>
        <xdr:spPr bwMode="auto">
          <a:xfrm flipH="1">
            <a:off x="7553325" y="1134745"/>
            <a:ext cx="539750" cy="0"/>
          </a:xfrm>
          <a:prstGeom prst="straightConnector1">
            <a:avLst/>
          </a:prstGeom>
          <a:noFill/>
          <a:ln w="50800">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00" name="Text Box 207">
            <a:extLst>
              <a:ext uri="{FF2B5EF4-FFF2-40B4-BE49-F238E27FC236}">
                <a16:creationId xmlns:a16="http://schemas.microsoft.com/office/drawing/2014/main" id="{3730806A-F578-0677-DDEC-E174B6E084A8}"/>
              </a:ext>
            </a:extLst>
          </xdr:cNvPr>
          <xdr:cNvSpPr txBox="1">
            <a:spLocks noChangeArrowheads="1"/>
          </xdr:cNvSpPr>
        </xdr:nvSpPr>
        <xdr:spPr bwMode="auto">
          <a:xfrm>
            <a:off x="8046720" y="830580"/>
            <a:ext cx="1043013" cy="761676"/>
          </a:xfrm>
          <a:prstGeom prst="rect">
            <a:avLst/>
          </a:prstGeom>
          <a:solidFill>
            <a:srgbClr val="FFFFFF"/>
          </a:solidFill>
          <a:ln w="22225">
            <a:solidFill>
              <a:srgbClr val="000000"/>
            </a:solidFill>
            <a:miter lim="800000"/>
            <a:headEnd/>
            <a:tailEnd/>
          </a:ln>
        </xdr:spPr>
        <xdr:txBody>
          <a:bodyPr vertOverflow="clip" wrap="square" lIns="74295" tIns="8890" rIns="74295" bIns="8890" anchor="ctr" anchorCtr="0" upright="1">
            <a:noAutofit/>
          </a:bodyPr>
          <a:lstStyle/>
          <a:p>
            <a:pPr algn="l" rtl="0">
              <a:lnSpc>
                <a:spcPts val="1300"/>
              </a:lnSpc>
              <a:defRPr sz="1000"/>
            </a:pPr>
            <a:r>
              <a:rPr lang="ja-JP" altLang="en-US" sz="1100" b="0" i="0" u="none" strike="noStrike" baseline="0">
                <a:solidFill>
                  <a:srgbClr val="000000"/>
                </a:solidFill>
                <a:latin typeface="+mj-ea"/>
                <a:ea typeface="+mj-ea"/>
              </a:rPr>
              <a:t>複数の公社団地で一体的に施業を実施する場合は、（　）に記載し、企画提案書を別に作成する。</a:t>
            </a:r>
          </a:p>
        </xdr:txBody>
      </xdr:sp>
    </xdr:grpSp>
    <xdr:clientData/>
  </xdr:twoCellAnchor>
  <xdr:twoCellAnchor>
    <xdr:from>
      <xdr:col>0</xdr:col>
      <xdr:colOff>0</xdr:colOff>
      <xdr:row>10</xdr:row>
      <xdr:rowOff>15240</xdr:rowOff>
    </xdr:from>
    <xdr:to>
      <xdr:col>0</xdr:col>
      <xdr:colOff>1935480</xdr:colOff>
      <xdr:row>12</xdr:row>
      <xdr:rowOff>0</xdr:rowOff>
    </xdr:to>
    <xdr:cxnSp macro="">
      <xdr:nvCxnSpPr>
        <xdr:cNvPr id="3" name="直線コネクタ 2">
          <a:extLst>
            <a:ext uri="{FF2B5EF4-FFF2-40B4-BE49-F238E27FC236}">
              <a16:creationId xmlns:a16="http://schemas.microsoft.com/office/drawing/2014/main" id="{8FC4333F-3ACD-F731-6169-2B93B02F4AE0}"/>
            </a:ext>
          </a:extLst>
        </xdr:cNvPr>
        <xdr:cNvCxnSpPr/>
      </xdr:nvCxnSpPr>
      <xdr:spPr>
        <a:xfrm flipH="1" flipV="1">
          <a:off x="0" y="2407920"/>
          <a:ext cx="1935480" cy="4419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480060</xdr:colOff>
      <xdr:row>25</xdr:row>
      <xdr:rowOff>76200</xdr:rowOff>
    </xdr:from>
    <xdr:to>
      <xdr:col>2</xdr:col>
      <xdr:colOff>480060</xdr:colOff>
      <xdr:row>26</xdr:row>
      <xdr:rowOff>127121</xdr:rowOff>
    </xdr:to>
    <xdr:cxnSp macro="">
      <xdr:nvCxnSpPr>
        <xdr:cNvPr id="7" name="AutoShape 208">
          <a:extLst>
            <a:ext uri="{FF2B5EF4-FFF2-40B4-BE49-F238E27FC236}">
              <a16:creationId xmlns:a16="http://schemas.microsoft.com/office/drawing/2014/main" id="{BABA87D3-8522-2447-3461-0471DB2320D1}"/>
            </a:ext>
          </a:extLst>
        </xdr:cNvPr>
        <xdr:cNvCxnSpPr>
          <a:cxnSpLocks noChangeShapeType="1"/>
        </xdr:cNvCxnSpPr>
      </xdr:nvCxnSpPr>
      <xdr:spPr bwMode="auto">
        <a:xfrm>
          <a:off x="3398520" y="5943600"/>
          <a:ext cx="0" cy="302381"/>
        </a:xfrm>
        <a:prstGeom prst="straightConnector1">
          <a:avLst/>
        </a:prstGeom>
        <a:noFill/>
        <a:ln w="508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220981</xdr:colOff>
      <xdr:row>23</xdr:row>
      <xdr:rowOff>38100</xdr:rowOff>
    </xdr:from>
    <xdr:to>
      <xdr:col>3</xdr:col>
      <xdr:colOff>950597</xdr:colOff>
      <xdr:row>25</xdr:row>
      <xdr:rowOff>91440</xdr:rowOff>
    </xdr:to>
    <xdr:sp macro="" textlink="">
      <xdr:nvSpPr>
        <xdr:cNvPr id="8" name="Text Box 207">
          <a:extLst>
            <a:ext uri="{FF2B5EF4-FFF2-40B4-BE49-F238E27FC236}">
              <a16:creationId xmlns:a16="http://schemas.microsoft.com/office/drawing/2014/main" id="{66FEF01A-3DF0-DDCE-8538-CC689A30BC60}"/>
            </a:ext>
          </a:extLst>
        </xdr:cNvPr>
        <xdr:cNvSpPr txBox="1">
          <a:spLocks noChangeArrowheads="1"/>
        </xdr:cNvSpPr>
      </xdr:nvSpPr>
      <xdr:spPr bwMode="auto">
        <a:xfrm>
          <a:off x="2171701" y="5448300"/>
          <a:ext cx="2665096" cy="510540"/>
        </a:xfrm>
        <a:prstGeom prst="rect">
          <a:avLst/>
        </a:prstGeom>
        <a:solidFill>
          <a:srgbClr val="FFFFFF"/>
        </a:solidFill>
        <a:ln w="22225">
          <a:solidFill>
            <a:srgbClr val="000000"/>
          </a:solidFill>
          <a:miter lim="800000"/>
          <a:headEnd/>
          <a:tailEnd/>
        </a:ln>
      </xdr:spPr>
      <xdr:txBody>
        <a:bodyPr vertOverflow="clip" wrap="square" lIns="74295" tIns="8890" rIns="74295" bIns="8890" anchor="ctr" anchorCtr="0" upright="1">
          <a:noAutofit/>
        </a:bodyPr>
        <a:lstStyle/>
        <a:p>
          <a:pPr algn="l" rtl="0">
            <a:lnSpc>
              <a:spcPts val="1300"/>
            </a:lnSpc>
            <a:defRPr sz="1000"/>
          </a:pPr>
          <a:r>
            <a:rPr lang="ja-JP" altLang="en-US" sz="1100" b="0" i="0" u="none" strike="noStrike" baseline="0">
              <a:solidFill>
                <a:srgbClr val="000000"/>
              </a:solidFill>
              <a:latin typeface="+mj-ea"/>
              <a:ea typeface="+mj-ea"/>
            </a:rPr>
            <a:t>団地内に複数の樹種・林齢がある場合は、列を分けて記載する。</a:t>
          </a:r>
        </a:p>
      </xdr:txBody>
    </xdr:sp>
    <xdr:clientData/>
  </xdr:twoCellAnchor>
  <xdr:twoCellAnchor>
    <xdr:from>
      <xdr:col>0</xdr:col>
      <xdr:colOff>15240</xdr:colOff>
      <xdr:row>27</xdr:row>
      <xdr:rowOff>22860</xdr:rowOff>
    </xdr:from>
    <xdr:to>
      <xdr:col>1</xdr:col>
      <xdr:colOff>7620</xdr:colOff>
      <xdr:row>29</xdr:row>
      <xdr:rowOff>0</xdr:rowOff>
    </xdr:to>
    <xdr:cxnSp macro="">
      <xdr:nvCxnSpPr>
        <xdr:cNvPr id="10" name="直線コネクタ 9">
          <a:extLst>
            <a:ext uri="{FF2B5EF4-FFF2-40B4-BE49-F238E27FC236}">
              <a16:creationId xmlns:a16="http://schemas.microsoft.com/office/drawing/2014/main" id="{4B91C800-41AD-0E47-E5DD-DCE26921C766}"/>
            </a:ext>
          </a:extLst>
        </xdr:cNvPr>
        <xdr:cNvCxnSpPr/>
      </xdr:nvCxnSpPr>
      <xdr:spPr>
        <a:xfrm>
          <a:off x="15240" y="6370320"/>
          <a:ext cx="1943100" cy="4343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53340</xdr:colOff>
      <xdr:row>36</xdr:row>
      <xdr:rowOff>15240</xdr:rowOff>
    </xdr:from>
    <xdr:to>
      <xdr:col>3</xdr:col>
      <xdr:colOff>782956</xdr:colOff>
      <xdr:row>37</xdr:row>
      <xdr:rowOff>205740</xdr:rowOff>
    </xdr:to>
    <xdr:sp macro="" textlink="">
      <xdr:nvSpPr>
        <xdr:cNvPr id="13" name="Text Box 207">
          <a:extLst>
            <a:ext uri="{FF2B5EF4-FFF2-40B4-BE49-F238E27FC236}">
              <a16:creationId xmlns:a16="http://schemas.microsoft.com/office/drawing/2014/main" id="{D0BF0168-3F3A-4968-B719-69D3CB9FAB3C}"/>
            </a:ext>
          </a:extLst>
        </xdr:cNvPr>
        <xdr:cNvSpPr txBox="1">
          <a:spLocks noChangeArrowheads="1"/>
        </xdr:cNvSpPr>
      </xdr:nvSpPr>
      <xdr:spPr bwMode="auto">
        <a:xfrm>
          <a:off x="2004060" y="8420100"/>
          <a:ext cx="2665096" cy="419100"/>
        </a:xfrm>
        <a:prstGeom prst="rect">
          <a:avLst/>
        </a:prstGeom>
        <a:solidFill>
          <a:srgbClr val="FFFFFF"/>
        </a:solidFill>
        <a:ln w="22225">
          <a:solidFill>
            <a:srgbClr val="000000"/>
          </a:solidFill>
          <a:miter lim="800000"/>
          <a:headEnd/>
          <a:tailEnd/>
        </a:ln>
      </xdr:spPr>
      <xdr:txBody>
        <a:bodyPr vertOverflow="clip" wrap="square" lIns="74295" tIns="8890" rIns="74295" bIns="8890" anchor="ctr" anchorCtr="0" upright="1">
          <a:noAutofit/>
        </a:bodyPr>
        <a:lstStyle/>
        <a:p>
          <a:pPr algn="l" rtl="0">
            <a:lnSpc>
              <a:spcPts val="1300"/>
            </a:lnSpc>
            <a:defRPr sz="1000"/>
          </a:pPr>
          <a:r>
            <a:rPr lang="ja-JP" altLang="en-US" sz="1100" b="0" i="0" u="none" strike="noStrike" baseline="0">
              <a:solidFill>
                <a:srgbClr val="000000"/>
              </a:solidFill>
              <a:latin typeface="+mj-ea"/>
              <a:ea typeface="+mj-ea"/>
            </a:rPr>
            <a:t>（別紙１）素材生産事業標準地調査集計表から転記する。</a:t>
          </a:r>
        </a:p>
      </xdr:txBody>
    </xdr:sp>
    <xdr:clientData/>
  </xdr:twoCellAnchor>
  <xdr:twoCellAnchor>
    <xdr:from>
      <xdr:col>1</xdr:col>
      <xdr:colOff>266700</xdr:colOff>
      <xdr:row>34</xdr:row>
      <xdr:rowOff>114300</xdr:rowOff>
    </xdr:from>
    <xdr:to>
      <xdr:col>1</xdr:col>
      <xdr:colOff>274320</xdr:colOff>
      <xdr:row>35</xdr:row>
      <xdr:rowOff>198120</xdr:rowOff>
    </xdr:to>
    <xdr:cxnSp macro="">
      <xdr:nvCxnSpPr>
        <xdr:cNvPr id="14" name="AutoShape 208">
          <a:extLst>
            <a:ext uri="{FF2B5EF4-FFF2-40B4-BE49-F238E27FC236}">
              <a16:creationId xmlns:a16="http://schemas.microsoft.com/office/drawing/2014/main" id="{F84E81B5-3FD9-468F-AEB7-A99D9D93B63B}"/>
            </a:ext>
          </a:extLst>
        </xdr:cNvPr>
        <xdr:cNvCxnSpPr>
          <a:cxnSpLocks noChangeShapeType="1"/>
        </xdr:cNvCxnSpPr>
      </xdr:nvCxnSpPr>
      <xdr:spPr bwMode="auto">
        <a:xfrm flipH="1" flipV="1">
          <a:off x="2217420" y="8061960"/>
          <a:ext cx="7620" cy="312420"/>
        </a:xfrm>
        <a:prstGeom prst="straightConnector1">
          <a:avLst/>
        </a:prstGeom>
        <a:noFill/>
        <a:ln w="508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13970</xdr:colOff>
      <xdr:row>6</xdr:row>
      <xdr:rowOff>121920</xdr:rowOff>
    </xdr:from>
    <xdr:to>
      <xdr:col>2</xdr:col>
      <xdr:colOff>15240</xdr:colOff>
      <xdr:row>8</xdr:row>
      <xdr:rowOff>5080</xdr:rowOff>
    </xdr:to>
    <xdr:cxnSp macro="">
      <xdr:nvCxnSpPr>
        <xdr:cNvPr id="11" name="AutoShape 206">
          <a:extLst>
            <a:ext uri="{FF2B5EF4-FFF2-40B4-BE49-F238E27FC236}">
              <a16:creationId xmlns:a16="http://schemas.microsoft.com/office/drawing/2014/main" id="{B4396949-9F00-4584-82BF-AA54519EED4F}"/>
            </a:ext>
          </a:extLst>
        </xdr:cNvPr>
        <xdr:cNvCxnSpPr>
          <a:cxnSpLocks noChangeShapeType="1"/>
        </xdr:cNvCxnSpPr>
      </xdr:nvCxnSpPr>
      <xdr:spPr bwMode="auto">
        <a:xfrm flipV="1">
          <a:off x="2559050" y="1577340"/>
          <a:ext cx="1270" cy="424180"/>
        </a:xfrm>
        <a:prstGeom prst="straightConnector1">
          <a:avLst/>
        </a:prstGeom>
        <a:noFill/>
        <a:ln w="508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15240</xdr:colOff>
      <xdr:row>7</xdr:row>
      <xdr:rowOff>45720</xdr:rowOff>
    </xdr:from>
    <xdr:ext cx="1983876" cy="384721"/>
    <xdr:sp macro="" textlink="">
      <xdr:nvSpPr>
        <xdr:cNvPr id="19" name="Text Box 204">
          <a:extLst>
            <a:ext uri="{FF2B5EF4-FFF2-40B4-BE49-F238E27FC236}">
              <a16:creationId xmlns:a16="http://schemas.microsoft.com/office/drawing/2014/main" id="{3A8214EA-9A08-4C11-9F13-57675DF7BA2C}"/>
            </a:ext>
          </a:extLst>
        </xdr:cNvPr>
        <xdr:cNvSpPr txBox="1">
          <a:spLocks noChangeArrowheads="1"/>
        </xdr:cNvSpPr>
      </xdr:nvSpPr>
      <xdr:spPr bwMode="auto">
        <a:xfrm>
          <a:off x="1592580" y="1813560"/>
          <a:ext cx="1983876" cy="384721"/>
        </a:xfrm>
        <a:prstGeom prst="rect">
          <a:avLst/>
        </a:prstGeom>
        <a:solidFill>
          <a:srgbClr val="FFFFFF"/>
        </a:solidFill>
        <a:ln w="22225">
          <a:solidFill>
            <a:srgbClr val="000000"/>
          </a:solidFill>
          <a:miter lim="800000"/>
          <a:headEnd/>
          <a:tailEnd/>
        </a:ln>
      </xdr:spPr>
      <xdr:txBody>
        <a:bodyPr wrap="none" lIns="74295" tIns="8890" rIns="74295" bIns="8890" anchor="t" upright="1">
          <a:spAutoFit/>
        </a:bodyPr>
        <a:lstStyle/>
        <a:p>
          <a:pPr algn="l" rtl="0">
            <a:defRPr sz="1000"/>
          </a:pPr>
          <a:r>
            <a:rPr lang="ja-JP" altLang="en-US" sz="1100" b="0" i="0" u="none" strike="noStrike" baseline="0">
              <a:solidFill>
                <a:srgbClr val="000000"/>
              </a:solidFill>
              <a:latin typeface="ＭＳ 明朝"/>
              <a:ea typeface="ＭＳ 明朝"/>
            </a:rPr>
            <a:t>列状（○残○伐）・定性間伐</a:t>
          </a:r>
          <a:endParaRPr lang="ja-JP" altLang="en-US" sz="105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のいずれかを記載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632460</xdr:colOff>
      <xdr:row>13</xdr:row>
      <xdr:rowOff>160020</xdr:rowOff>
    </xdr:from>
    <xdr:ext cx="3284919" cy="425648"/>
    <xdr:sp macro="" textlink="">
      <xdr:nvSpPr>
        <xdr:cNvPr id="8" name="AutoShape 231">
          <a:extLst>
            <a:ext uri="{FF2B5EF4-FFF2-40B4-BE49-F238E27FC236}">
              <a16:creationId xmlns:a16="http://schemas.microsoft.com/office/drawing/2014/main" id="{3AFA7A82-6831-4322-8A61-60A0D4EC4F0E}"/>
            </a:ext>
          </a:extLst>
        </xdr:cNvPr>
        <xdr:cNvSpPr>
          <a:spLocks noChangeArrowheads="1"/>
        </xdr:cNvSpPr>
      </xdr:nvSpPr>
      <xdr:spPr bwMode="auto">
        <a:xfrm>
          <a:off x="2590800" y="4053840"/>
          <a:ext cx="3284919" cy="425648"/>
        </a:xfrm>
        <a:prstGeom prst="wedgeRoundRectCallout">
          <a:avLst>
            <a:gd name="adj1" fmla="val 28066"/>
            <a:gd name="adj2" fmla="val -515708"/>
            <a:gd name="adj3" fmla="val 16667"/>
          </a:avLst>
        </a:prstGeom>
        <a:solidFill>
          <a:srgbClr val="FFFFFF"/>
        </a:solidFill>
        <a:ln w="22225">
          <a:solidFill>
            <a:srgbClr val="000000"/>
          </a:solidFill>
          <a:miter lim="800000"/>
          <a:headEnd/>
          <a:tailEnd/>
        </a:ln>
      </xdr:spPr>
      <xdr:txBody>
        <a:bodyPr wrap="none" lIns="74295" tIns="8890" rIns="74295" bIns="8890" anchor="t" upright="1">
          <a:spAutoFit/>
        </a:bodyPr>
        <a:lstStyle/>
        <a:p>
          <a:pPr algn="l" rtl="0">
            <a:defRPr sz="1000"/>
          </a:pPr>
          <a:r>
            <a:rPr lang="ja-JP" altLang="en-US" sz="1100" b="0" i="0" u="none" strike="noStrike" baseline="0">
              <a:solidFill>
                <a:srgbClr val="000000"/>
              </a:solidFill>
              <a:latin typeface="ＭＳ 明朝"/>
              <a:ea typeface="ＭＳ 明朝"/>
            </a:rPr>
            <a:t>公社雑費は税込の直接事業金額（搬出間伐）に、</a:t>
          </a:r>
          <a:endParaRPr lang="ja-JP" altLang="en-US" sz="105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Century"/>
            </a:rPr>
            <a:t>10.5%</a:t>
          </a:r>
          <a:r>
            <a:rPr lang="ja-JP" altLang="en-US" sz="1100" b="0" i="0" u="none" strike="noStrike" baseline="0">
              <a:solidFill>
                <a:srgbClr val="000000"/>
              </a:solidFill>
              <a:latin typeface="ＭＳ 明朝"/>
              <a:ea typeface="ＭＳ 明朝"/>
            </a:rPr>
            <a:t>乗じた金額（小数点以下切捨て）</a:t>
          </a:r>
        </a:p>
      </xdr:txBody>
    </xdr:sp>
    <xdr:clientData/>
  </xdr:oneCellAnchor>
  <xdr:twoCellAnchor>
    <xdr:from>
      <xdr:col>3</xdr:col>
      <xdr:colOff>541020</xdr:colOff>
      <xdr:row>20</xdr:row>
      <xdr:rowOff>99060</xdr:rowOff>
    </xdr:from>
    <xdr:to>
      <xdr:col>3</xdr:col>
      <xdr:colOff>760095</xdr:colOff>
      <xdr:row>22</xdr:row>
      <xdr:rowOff>127635</xdr:rowOff>
    </xdr:to>
    <xdr:cxnSp macro="">
      <xdr:nvCxnSpPr>
        <xdr:cNvPr id="30" name="AutoShape 218">
          <a:extLst>
            <a:ext uri="{FF2B5EF4-FFF2-40B4-BE49-F238E27FC236}">
              <a16:creationId xmlns:a16="http://schemas.microsoft.com/office/drawing/2014/main" id="{C1EBB575-DC83-4522-8CD3-C04760206133}"/>
            </a:ext>
          </a:extLst>
        </xdr:cNvPr>
        <xdr:cNvCxnSpPr>
          <a:cxnSpLocks noChangeShapeType="1"/>
        </xdr:cNvCxnSpPr>
      </xdr:nvCxnSpPr>
      <xdr:spPr bwMode="auto">
        <a:xfrm flipH="1">
          <a:off x="3992880" y="6278880"/>
          <a:ext cx="219075" cy="485775"/>
        </a:xfrm>
        <a:prstGeom prst="straightConnector1">
          <a:avLst/>
        </a:prstGeom>
        <a:noFill/>
        <a:ln w="508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312421</xdr:colOff>
      <xdr:row>18</xdr:row>
      <xdr:rowOff>121920</xdr:rowOff>
    </xdr:from>
    <xdr:ext cx="3345180" cy="567097"/>
    <xdr:sp macro="" textlink="">
      <xdr:nvSpPr>
        <xdr:cNvPr id="31" name="Text Box 149">
          <a:extLst>
            <a:ext uri="{FF2B5EF4-FFF2-40B4-BE49-F238E27FC236}">
              <a16:creationId xmlns:a16="http://schemas.microsoft.com/office/drawing/2014/main" id="{9E120740-2F9C-4B41-88E4-D6FB16D1A72C}"/>
            </a:ext>
          </a:extLst>
        </xdr:cNvPr>
        <xdr:cNvSpPr txBox="1">
          <a:spLocks noChangeArrowheads="1"/>
        </xdr:cNvSpPr>
      </xdr:nvSpPr>
      <xdr:spPr bwMode="auto">
        <a:xfrm>
          <a:off x="2270761" y="5158740"/>
          <a:ext cx="3345180" cy="567097"/>
        </a:xfrm>
        <a:prstGeom prst="rect">
          <a:avLst/>
        </a:prstGeom>
        <a:solidFill>
          <a:srgbClr val="FFFFFF"/>
        </a:solidFill>
        <a:ln w="25400">
          <a:solidFill>
            <a:srgbClr val="000000"/>
          </a:solidFill>
          <a:miter lim="800000"/>
          <a:headEnd/>
          <a:tailEnd/>
        </a:ln>
      </xdr:spPr>
      <xdr:txBody>
        <a:bodyPr vertOverflow="clip" horzOverflow="clip" wrap="square" lIns="74295" tIns="8890" rIns="74295" bIns="8890" anchor="t" upright="1">
          <a:noAutofit/>
        </a:bodyPr>
        <a:lstStyle/>
        <a:p>
          <a:pPr algn="l" rtl="0">
            <a:defRPr sz="1000"/>
          </a:pPr>
          <a:r>
            <a:rPr lang="ja-JP" altLang="en-US" sz="1100" b="0" i="0" u="none" strike="noStrike" baseline="0">
              <a:solidFill>
                <a:srgbClr val="000000"/>
              </a:solidFill>
              <a:latin typeface="ＭＳ 明朝"/>
              <a:ea typeface="ＭＳ 明朝"/>
            </a:rPr>
            <a:t>補助金申請にも必要になってきますので、実施前の写真は撮り逃しのないように撮影してください。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60960</xdr:colOff>
      <xdr:row>1</xdr:row>
      <xdr:rowOff>15239</xdr:rowOff>
    </xdr:from>
    <xdr:to>
      <xdr:col>4</xdr:col>
      <xdr:colOff>647700</xdr:colOff>
      <xdr:row>22</xdr:row>
      <xdr:rowOff>140134</xdr:rowOff>
    </xdr:to>
    <xdr:pic>
      <xdr:nvPicPr>
        <xdr:cNvPr id="3" name="図 2">
          <a:extLst>
            <a:ext uri="{FF2B5EF4-FFF2-40B4-BE49-F238E27FC236}">
              <a16:creationId xmlns:a16="http://schemas.microsoft.com/office/drawing/2014/main" id="{B39E59FD-3F99-D514-D4F2-D16A2104B0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243839"/>
          <a:ext cx="5737860" cy="4925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662940</xdr:colOff>
      <xdr:row>4</xdr:row>
      <xdr:rowOff>7620</xdr:rowOff>
    </xdr:from>
    <xdr:to>
      <xdr:col>3</xdr:col>
      <xdr:colOff>1341120</xdr:colOff>
      <xdr:row>11</xdr:row>
      <xdr:rowOff>91440</xdr:rowOff>
    </xdr:to>
    <xdr:sp macro="" textlink="">
      <xdr:nvSpPr>
        <xdr:cNvPr id="4" name="フリーフォーム: 図形 3">
          <a:extLst>
            <a:ext uri="{FF2B5EF4-FFF2-40B4-BE49-F238E27FC236}">
              <a16:creationId xmlns:a16="http://schemas.microsoft.com/office/drawing/2014/main" id="{2FD45771-C6D5-79F7-694A-DD9B81D4DD06}"/>
            </a:ext>
          </a:extLst>
        </xdr:cNvPr>
        <xdr:cNvSpPr/>
      </xdr:nvSpPr>
      <xdr:spPr>
        <a:xfrm>
          <a:off x="2621280" y="922020"/>
          <a:ext cx="2171700" cy="1684020"/>
        </a:xfrm>
        <a:custGeom>
          <a:avLst/>
          <a:gdLst>
            <a:gd name="connsiteX0" fmla="*/ 327660 w 2171700"/>
            <a:gd name="connsiteY0" fmla="*/ 0 h 1684020"/>
            <a:gd name="connsiteX1" fmla="*/ 472440 w 2171700"/>
            <a:gd name="connsiteY1" fmla="*/ 144780 h 1684020"/>
            <a:gd name="connsiteX2" fmla="*/ 678180 w 2171700"/>
            <a:gd name="connsiteY2" fmla="*/ 243840 h 1684020"/>
            <a:gd name="connsiteX3" fmla="*/ 883920 w 2171700"/>
            <a:gd name="connsiteY3" fmla="*/ 198120 h 1684020"/>
            <a:gd name="connsiteX4" fmla="*/ 1089660 w 2171700"/>
            <a:gd name="connsiteY4" fmla="*/ 175260 h 1684020"/>
            <a:gd name="connsiteX5" fmla="*/ 1478280 w 2171700"/>
            <a:gd name="connsiteY5" fmla="*/ 243840 h 1684020"/>
            <a:gd name="connsiteX6" fmla="*/ 1760220 w 2171700"/>
            <a:gd name="connsiteY6" fmla="*/ 419100 h 1684020"/>
            <a:gd name="connsiteX7" fmla="*/ 1973580 w 2171700"/>
            <a:gd name="connsiteY7" fmla="*/ 579120 h 1684020"/>
            <a:gd name="connsiteX8" fmla="*/ 2019300 w 2171700"/>
            <a:gd name="connsiteY8" fmla="*/ 685800 h 1684020"/>
            <a:gd name="connsiteX9" fmla="*/ 2042160 w 2171700"/>
            <a:gd name="connsiteY9" fmla="*/ 838200 h 1684020"/>
            <a:gd name="connsiteX10" fmla="*/ 2087880 w 2171700"/>
            <a:gd name="connsiteY10" fmla="*/ 937260 h 1684020"/>
            <a:gd name="connsiteX11" fmla="*/ 2171700 w 2171700"/>
            <a:gd name="connsiteY11" fmla="*/ 998220 h 1684020"/>
            <a:gd name="connsiteX12" fmla="*/ 2125980 w 2171700"/>
            <a:gd name="connsiteY12" fmla="*/ 1089660 h 1684020"/>
            <a:gd name="connsiteX13" fmla="*/ 1882140 w 2171700"/>
            <a:gd name="connsiteY13" fmla="*/ 1135380 h 1684020"/>
            <a:gd name="connsiteX14" fmla="*/ 1645920 w 2171700"/>
            <a:gd name="connsiteY14" fmla="*/ 1226820 h 1684020"/>
            <a:gd name="connsiteX15" fmla="*/ 1531620 w 2171700"/>
            <a:gd name="connsiteY15" fmla="*/ 1409700 h 1684020"/>
            <a:gd name="connsiteX16" fmla="*/ 1272540 w 2171700"/>
            <a:gd name="connsiteY16" fmla="*/ 1394460 h 1684020"/>
            <a:gd name="connsiteX17" fmla="*/ 1043940 w 2171700"/>
            <a:gd name="connsiteY17" fmla="*/ 1303020 h 1684020"/>
            <a:gd name="connsiteX18" fmla="*/ 815340 w 2171700"/>
            <a:gd name="connsiteY18" fmla="*/ 1158240 h 1684020"/>
            <a:gd name="connsiteX19" fmla="*/ 708660 w 2171700"/>
            <a:gd name="connsiteY19" fmla="*/ 1013460 h 1684020"/>
            <a:gd name="connsiteX20" fmla="*/ 518160 w 2171700"/>
            <a:gd name="connsiteY20" fmla="*/ 1341120 h 1684020"/>
            <a:gd name="connsiteX21" fmla="*/ 472440 w 2171700"/>
            <a:gd name="connsiteY21" fmla="*/ 1546860 h 1684020"/>
            <a:gd name="connsiteX22" fmla="*/ 373380 w 2171700"/>
            <a:gd name="connsiteY22" fmla="*/ 1684020 h 1684020"/>
            <a:gd name="connsiteX23" fmla="*/ 205740 w 2171700"/>
            <a:gd name="connsiteY23" fmla="*/ 1470660 h 1684020"/>
            <a:gd name="connsiteX24" fmla="*/ 160020 w 2171700"/>
            <a:gd name="connsiteY24" fmla="*/ 1409700 h 1684020"/>
            <a:gd name="connsiteX25" fmla="*/ 22860 w 2171700"/>
            <a:gd name="connsiteY25" fmla="*/ 1196340 h 1684020"/>
            <a:gd name="connsiteX26" fmla="*/ 0 w 2171700"/>
            <a:gd name="connsiteY26" fmla="*/ 1173480 h 1684020"/>
            <a:gd name="connsiteX27" fmla="*/ 22860 w 2171700"/>
            <a:gd name="connsiteY27" fmla="*/ 845820 h 1684020"/>
            <a:gd name="connsiteX28" fmla="*/ 60960 w 2171700"/>
            <a:gd name="connsiteY28" fmla="*/ 739140 h 1684020"/>
            <a:gd name="connsiteX29" fmla="*/ 129540 w 2171700"/>
            <a:gd name="connsiteY29" fmla="*/ 495300 h 1684020"/>
            <a:gd name="connsiteX30" fmla="*/ 205740 w 2171700"/>
            <a:gd name="connsiteY30" fmla="*/ 167640 h 1684020"/>
            <a:gd name="connsiteX31" fmla="*/ 327660 w 2171700"/>
            <a:gd name="connsiteY31" fmla="*/ 0 h 16840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2171700" h="1684020">
              <a:moveTo>
                <a:pt x="327660" y="0"/>
              </a:moveTo>
              <a:lnTo>
                <a:pt x="472440" y="144780"/>
              </a:lnTo>
              <a:lnTo>
                <a:pt x="678180" y="243840"/>
              </a:lnTo>
              <a:lnTo>
                <a:pt x="883920" y="198120"/>
              </a:lnTo>
              <a:lnTo>
                <a:pt x="1089660" y="175260"/>
              </a:lnTo>
              <a:lnTo>
                <a:pt x="1478280" y="243840"/>
              </a:lnTo>
              <a:lnTo>
                <a:pt x="1760220" y="419100"/>
              </a:lnTo>
              <a:lnTo>
                <a:pt x="1973580" y="579120"/>
              </a:lnTo>
              <a:lnTo>
                <a:pt x="2019300" y="685800"/>
              </a:lnTo>
              <a:lnTo>
                <a:pt x="2042160" y="838200"/>
              </a:lnTo>
              <a:lnTo>
                <a:pt x="2087880" y="937260"/>
              </a:lnTo>
              <a:lnTo>
                <a:pt x="2171700" y="998220"/>
              </a:lnTo>
              <a:lnTo>
                <a:pt x="2125980" y="1089660"/>
              </a:lnTo>
              <a:lnTo>
                <a:pt x="1882140" y="1135380"/>
              </a:lnTo>
              <a:lnTo>
                <a:pt x="1645920" y="1226820"/>
              </a:lnTo>
              <a:lnTo>
                <a:pt x="1531620" y="1409700"/>
              </a:lnTo>
              <a:lnTo>
                <a:pt x="1272540" y="1394460"/>
              </a:lnTo>
              <a:lnTo>
                <a:pt x="1043940" y="1303020"/>
              </a:lnTo>
              <a:lnTo>
                <a:pt x="815340" y="1158240"/>
              </a:lnTo>
              <a:lnTo>
                <a:pt x="708660" y="1013460"/>
              </a:lnTo>
              <a:lnTo>
                <a:pt x="518160" y="1341120"/>
              </a:lnTo>
              <a:lnTo>
                <a:pt x="472440" y="1546860"/>
              </a:lnTo>
              <a:lnTo>
                <a:pt x="373380" y="1684020"/>
              </a:lnTo>
              <a:lnTo>
                <a:pt x="205740" y="1470660"/>
              </a:lnTo>
              <a:lnTo>
                <a:pt x="160020" y="1409700"/>
              </a:lnTo>
              <a:lnTo>
                <a:pt x="22860" y="1196340"/>
              </a:lnTo>
              <a:lnTo>
                <a:pt x="0" y="1173480"/>
              </a:lnTo>
              <a:lnTo>
                <a:pt x="22860" y="845820"/>
              </a:lnTo>
              <a:lnTo>
                <a:pt x="60960" y="739140"/>
              </a:lnTo>
              <a:lnTo>
                <a:pt x="129540" y="495300"/>
              </a:lnTo>
              <a:lnTo>
                <a:pt x="205740" y="167640"/>
              </a:lnTo>
              <a:lnTo>
                <a:pt x="327660" y="0"/>
              </a:lnTo>
              <a:close/>
            </a:path>
          </a:pathLst>
        </a:custGeom>
        <a:noFill/>
        <a:ln w="38100">
          <a:solidFill>
            <a:srgbClr val="7030A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678180</xdr:colOff>
      <xdr:row>10</xdr:row>
      <xdr:rowOff>53340</xdr:rowOff>
    </xdr:from>
    <xdr:to>
      <xdr:col>3</xdr:col>
      <xdr:colOff>1501140</xdr:colOff>
      <xdr:row>19</xdr:row>
      <xdr:rowOff>167640</xdr:rowOff>
    </xdr:to>
    <xdr:sp macro="" textlink="">
      <xdr:nvSpPr>
        <xdr:cNvPr id="5" name="フリーフォーム: 図形 4">
          <a:extLst>
            <a:ext uri="{FF2B5EF4-FFF2-40B4-BE49-F238E27FC236}">
              <a16:creationId xmlns:a16="http://schemas.microsoft.com/office/drawing/2014/main" id="{19829469-C95F-B948-9FB5-576DAA15CCE3}"/>
            </a:ext>
          </a:extLst>
        </xdr:cNvPr>
        <xdr:cNvSpPr/>
      </xdr:nvSpPr>
      <xdr:spPr>
        <a:xfrm>
          <a:off x="2636520" y="2339340"/>
          <a:ext cx="2316480" cy="2171700"/>
        </a:xfrm>
        <a:custGeom>
          <a:avLst/>
          <a:gdLst>
            <a:gd name="connsiteX0" fmla="*/ 350520 w 2316480"/>
            <a:gd name="connsiteY0" fmla="*/ 251460 h 2171700"/>
            <a:gd name="connsiteX1" fmla="*/ 579120 w 2316480"/>
            <a:gd name="connsiteY1" fmla="*/ 220980 h 2171700"/>
            <a:gd name="connsiteX2" fmla="*/ 609600 w 2316480"/>
            <a:gd name="connsiteY2" fmla="*/ 198120 h 2171700"/>
            <a:gd name="connsiteX3" fmla="*/ 1196340 w 2316480"/>
            <a:gd name="connsiteY3" fmla="*/ 198120 h 2171700"/>
            <a:gd name="connsiteX4" fmla="*/ 1143000 w 2316480"/>
            <a:gd name="connsiteY4" fmla="*/ 205740 h 2171700"/>
            <a:gd name="connsiteX5" fmla="*/ 1249680 w 2316480"/>
            <a:gd name="connsiteY5" fmla="*/ 251460 h 2171700"/>
            <a:gd name="connsiteX6" fmla="*/ 1280160 w 2316480"/>
            <a:gd name="connsiteY6" fmla="*/ 243840 h 2171700"/>
            <a:gd name="connsiteX7" fmla="*/ 1424940 w 2316480"/>
            <a:gd name="connsiteY7" fmla="*/ 91440 h 2171700"/>
            <a:gd name="connsiteX8" fmla="*/ 1645920 w 2316480"/>
            <a:gd name="connsiteY8" fmla="*/ 0 h 2171700"/>
            <a:gd name="connsiteX9" fmla="*/ 1828800 w 2316480"/>
            <a:gd name="connsiteY9" fmla="*/ 114300 h 2171700"/>
            <a:gd name="connsiteX10" fmla="*/ 1943100 w 2316480"/>
            <a:gd name="connsiteY10" fmla="*/ 182880 h 2171700"/>
            <a:gd name="connsiteX11" fmla="*/ 2125980 w 2316480"/>
            <a:gd name="connsiteY11" fmla="*/ 137160 h 2171700"/>
            <a:gd name="connsiteX12" fmla="*/ 2263140 w 2316480"/>
            <a:gd name="connsiteY12" fmla="*/ 205740 h 2171700"/>
            <a:gd name="connsiteX13" fmla="*/ 2316480 w 2316480"/>
            <a:gd name="connsiteY13" fmla="*/ 243840 h 2171700"/>
            <a:gd name="connsiteX14" fmla="*/ 2308860 w 2316480"/>
            <a:gd name="connsiteY14" fmla="*/ 464820 h 2171700"/>
            <a:gd name="connsiteX15" fmla="*/ 2217420 w 2316480"/>
            <a:gd name="connsiteY15" fmla="*/ 655320 h 2171700"/>
            <a:gd name="connsiteX16" fmla="*/ 2103120 w 2316480"/>
            <a:gd name="connsiteY16" fmla="*/ 777240 h 2171700"/>
            <a:gd name="connsiteX17" fmla="*/ 2011680 w 2316480"/>
            <a:gd name="connsiteY17" fmla="*/ 891540 h 2171700"/>
            <a:gd name="connsiteX18" fmla="*/ 1897380 w 2316480"/>
            <a:gd name="connsiteY18" fmla="*/ 960120 h 2171700"/>
            <a:gd name="connsiteX19" fmla="*/ 1882140 w 2316480"/>
            <a:gd name="connsiteY19" fmla="*/ 998220 h 2171700"/>
            <a:gd name="connsiteX20" fmla="*/ 1950720 w 2316480"/>
            <a:gd name="connsiteY20" fmla="*/ 1196340 h 2171700"/>
            <a:gd name="connsiteX21" fmla="*/ 1943100 w 2316480"/>
            <a:gd name="connsiteY21" fmla="*/ 1249680 h 2171700"/>
            <a:gd name="connsiteX22" fmla="*/ 2080260 w 2316480"/>
            <a:gd name="connsiteY22" fmla="*/ 1607820 h 2171700"/>
            <a:gd name="connsiteX23" fmla="*/ 2095500 w 2316480"/>
            <a:gd name="connsiteY23" fmla="*/ 1684020 h 2171700"/>
            <a:gd name="connsiteX24" fmla="*/ 1988820 w 2316480"/>
            <a:gd name="connsiteY24" fmla="*/ 1805940 h 2171700"/>
            <a:gd name="connsiteX25" fmla="*/ 1767840 w 2316480"/>
            <a:gd name="connsiteY25" fmla="*/ 1950720 h 2171700"/>
            <a:gd name="connsiteX26" fmla="*/ 1615440 w 2316480"/>
            <a:gd name="connsiteY26" fmla="*/ 2049780 h 2171700"/>
            <a:gd name="connsiteX27" fmla="*/ 1348740 w 2316480"/>
            <a:gd name="connsiteY27" fmla="*/ 2087880 h 2171700"/>
            <a:gd name="connsiteX28" fmla="*/ 944880 w 2316480"/>
            <a:gd name="connsiteY28" fmla="*/ 2171700 h 2171700"/>
            <a:gd name="connsiteX29" fmla="*/ 731520 w 2316480"/>
            <a:gd name="connsiteY29" fmla="*/ 2148840 h 2171700"/>
            <a:gd name="connsiteX30" fmla="*/ 487680 w 2316480"/>
            <a:gd name="connsiteY30" fmla="*/ 2110740 h 2171700"/>
            <a:gd name="connsiteX31" fmla="*/ 419100 w 2316480"/>
            <a:gd name="connsiteY31" fmla="*/ 1965960 h 2171700"/>
            <a:gd name="connsiteX32" fmla="*/ 297180 w 2316480"/>
            <a:gd name="connsiteY32" fmla="*/ 1722120 h 2171700"/>
            <a:gd name="connsiteX33" fmla="*/ 190500 w 2316480"/>
            <a:gd name="connsiteY33" fmla="*/ 1607820 h 2171700"/>
            <a:gd name="connsiteX34" fmla="*/ 167640 w 2316480"/>
            <a:gd name="connsiteY34" fmla="*/ 1524000 h 2171700"/>
            <a:gd name="connsiteX35" fmla="*/ 396240 w 2316480"/>
            <a:gd name="connsiteY35" fmla="*/ 1485900 h 2171700"/>
            <a:gd name="connsiteX36" fmla="*/ 563880 w 2316480"/>
            <a:gd name="connsiteY36" fmla="*/ 1485900 h 2171700"/>
            <a:gd name="connsiteX37" fmla="*/ 731520 w 2316480"/>
            <a:gd name="connsiteY37" fmla="*/ 1508760 h 2171700"/>
            <a:gd name="connsiteX38" fmla="*/ 883920 w 2316480"/>
            <a:gd name="connsiteY38" fmla="*/ 1569720 h 2171700"/>
            <a:gd name="connsiteX39" fmla="*/ 883920 w 2316480"/>
            <a:gd name="connsiteY39" fmla="*/ 1485900 h 2171700"/>
            <a:gd name="connsiteX40" fmla="*/ 822960 w 2316480"/>
            <a:gd name="connsiteY40" fmla="*/ 1394460 h 2171700"/>
            <a:gd name="connsiteX41" fmla="*/ 792480 w 2316480"/>
            <a:gd name="connsiteY41" fmla="*/ 1333500 h 2171700"/>
            <a:gd name="connsiteX42" fmla="*/ 670560 w 2316480"/>
            <a:gd name="connsiteY42" fmla="*/ 1234440 h 2171700"/>
            <a:gd name="connsiteX43" fmla="*/ 525780 w 2316480"/>
            <a:gd name="connsiteY43" fmla="*/ 1112520 h 2171700"/>
            <a:gd name="connsiteX44" fmla="*/ 350520 w 2316480"/>
            <a:gd name="connsiteY44" fmla="*/ 998220 h 2171700"/>
            <a:gd name="connsiteX45" fmla="*/ 205740 w 2316480"/>
            <a:gd name="connsiteY45" fmla="*/ 861060 h 2171700"/>
            <a:gd name="connsiteX46" fmla="*/ 175260 w 2316480"/>
            <a:gd name="connsiteY46" fmla="*/ 792480 h 2171700"/>
            <a:gd name="connsiteX47" fmla="*/ 121920 w 2316480"/>
            <a:gd name="connsiteY47" fmla="*/ 617220 h 2171700"/>
            <a:gd name="connsiteX48" fmla="*/ 30480 w 2316480"/>
            <a:gd name="connsiteY48" fmla="*/ 434340 h 2171700"/>
            <a:gd name="connsiteX49" fmla="*/ 0 w 2316480"/>
            <a:gd name="connsiteY49" fmla="*/ 388620 h 2171700"/>
            <a:gd name="connsiteX50" fmla="*/ 350520 w 2316480"/>
            <a:gd name="connsiteY50" fmla="*/ 251460 h 2171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316480" h="2171700">
              <a:moveTo>
                <a:pt x="350520" y="251460"/>
              </a:moveTo>
              <a:lnTo>
                <a:pt x="579120" y="220980"/>
              </a:lnTo>
              <a:lnTo>
                <a:pt x="609600" y="198120"/>
              </a:lnTo>
              <a:lnTo>
                <a:pt x="1196340" y="198120"/>
              </a:lnTo>
              <a:lnTo>
                <a:pt x="1143000" y="205740"/>
              </a:lnTo>
              <a:lnTo>
                <a:pt x="1249680" y="251460"/>
              </a:lnTo>
              <a:lnTo>
                <a:pt x="1280160" y="243840"/>
              </a:lnTo>
              <a:lnTo>
                <a:pt x="1424940" y="91440"/>
              </a:lnTo>
              <a:lnTo>
                <a:pt x="1645920" y="0"/>
              </a:lnTo>
              <a:lnTo>
                <a:pt x="1828800" y="114300"/>
              </a:lnTo>
              <a:lnTo>
                <a:pt x="1943100" y="182880"/>
              </a:lnTo>
              <a:lnTo>
                <a:pt x="2125980" y="137160"/>
              </a:lnTo>
              <a:lnTo>
                <a:pt x="2263140" y="205740"/>
              </a:lnTo>
              <a:lnTo>
                <a:pt x="2316480" y="243840"/>
              </a:lnTo>
              <a:lnTo>
                <a:pt x="2308860" y="464820"/>
              </a:lnTo>
              <a:lnTo>
                <a:pt x="2217420" y="655320"/>
              </a:lnTo>
              <a:lnTo>
                <a:pt x="2103120" y="777240"/>
              </a:lnTo>
              <a:lnTo>
                <a:pt x="2011680" y="891540"/>
              </a:lnTo>
              <a:lnTo>
                <a:pt x="1897380" y="960120"/>
              </a:lnTo>
              <a:lnTo>
                <a:pt x="1882140" y="998220"/>
              </a:lnTo>
              <a:lnTo>
                <a:pt x="1950720" y="1196340"/>
              </a:lnTo>
              <a:lnTo>
                <a:pt x="1943100" y="1249680"/>
              </a:lnTo>
              <a:lnTo>
                <a:pt x="2080260" y="1607820"/>
              </a:lnTo>
              <a:lnTo>
                <a:pt x="2095500" y="1684020"/>
              </a:lnTo>
              <a:lnTo>
                <a:pt x="1988820" y="1805940"/>
              </a:lnTo>
              <a:lnTo>
                <a:pt x="1767840" y="1950720"/>
              </a:lnTo>
              <a:lnTo>
                <a:pt x="1615440" y="2049780"/>
              </a:lnTo>
              <a:lnTo>
                <a:pt x="1348740" y="2087880"/>
              </a:lnTo>
              <a:lnTo>
                <a:pt x="944880" y="2171700"/>
              </a:lnTo>
              <a:lnTo>
                <a:pt x="731520" y="2148840"/>
              </a:lnTo>
              <a:lnTo>
                <a:pt x="487680" y="2110740"/>
              </a:lnTo>
              <a:lnTo>
                <a:pt x="419100" y="1965960"/>
              </a:lnTo>
              <a:lnTo>
                <a:pt x="297180" y="1722120"/>
              </a:lnTo>
              <a:lnTo>
                <a:pt x="190500" y="1607820"/>
              </a:lnTo>
              <a:lnTo>
                <a:pt x="167640" y="1524000"/>
              </a:lnTo>
              <a:lnTo>
                <a:pt x="396240" y="1485900"/>
              </a:lnTo>
              <a:lnTo>
                <a:pt x="563880" y="1485900"/>
              </a:lnTo>
              <a:lnTo>
                <a:pt x="731520" y="1508760"/>
              </a:lnTo>
              <a:lnTo>
                <a:pt x="883920" y="1569720"/>
              </a:lnTo>
              <a:lnTo>
                <a:pt x="883920" y="1485900"/>
              </a:lnTo>
              <a:lnTo>
                <a:pt x="822960" y="1394460"/>
              </a:lnTo>
              <a:lnTo>
                <a:pt x="792480" y="1333500"/>
              </a:lnTo>
              <a:lnTo>
                <a:pt x="670560" y="1234440"/>
              </a:lnTo>
              <a:lnTo>
                <a:pt x="525780" y="1112520"/>
              </a:lnTo>
              <a:lnTo>
                <a:pt x="350520" y="998220"/>
              </a:lnTo>
              <a:lnTo>
                <a:pt x="205740" y="861060"/>
              </a:lnTo>
              <a:lnTo>
                <a:pt x="175260" y="792480"/>
              </a:lnTo>
              <a:lnTo>
                <a:pt x="121920" y="617220"/>
              </a:lnTo>
              <a:lnTo>
                <a:pt x="30480" y="434340"/>
              </a:lnTo>
              <a:lnTo>
                <a:pt x="0" y="388620"/>
              </a:lnTo>
              <a:lnTo>
                <a:pt x="350520" y="251460"/>
              </a:lnTo>
              <a:close/>
            </a:path>
          </a:pathLst>
        </a:custGeom>
        <a:noFill/>
        <a:ln w="38100">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oneCellAnchor>
    <xdr:from>
      <xdr:col>0</xdr:col>
      <xdr:colOff>868680</xdr:colOff>
      <xdr:row>16</xdr:row>
      <xdr:rowOff>15240</xdr:rowOff>
    </xdr:from>
    <xdr:ext cx="1031051" cy="328423"/>
    <xdr:sp macro="" textlink="">
      <xdr:nvSpPr>
        <xdr:cNvPr id="6" name="正方形/長方形 5">
          <a:extLst>
            <a:ext uri="{FF2B5EF4-FFF2-40B4-BE49-F238E27FC236}">
              <a16:creationId xmlns:a16="http://schemas.microsoft.com/office/drawing/2014/main" id="{9AF8EDDD-B28F-938B-0C49-4FDF51B5ED3A}"/>
            </a:ext>
          </a:extLst>
        </xdr:cNvPr>
        <xdr:cNvSpPr/>
      </xdr:nvSpPr>
      <xdr:spPr>
        <a:xfrm>
          <a:off x="868680" y="3672840"/>
          <a:ext cx="1031051" cy="328423"/>
        </a:xfrm>
        <a:prstGeom prst="rect">
          <a:avLst/>
        </a:prstGeom>
        <a:solidFill>
          <a:schemeClr val="bg1"/>
        </a:solidFill>
        <a:ln w="38100">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1440" tIns="45720" rIns="91440" bIns="45720" numCol="1" spcCol="0" rtlCol="0" fromWordArt="0" anchor="t" anchorCtr="0" forceAA="0" compatLnSpc="1">
          <a:prstTxWarp prst="textNoShape">
            <a:avLst/>
          </a:prstTxWarp>
          <a:spAutoFit/>
        </a:bodyPr>
        <a:lstStyle/>
        <a:p>
          <a:pPr algn="l"/>
          <a:r>
            <a:rPr kumimoji="1" lang="ja-JP" altLang="en-US" sz="1100">
              <a:solidFill>
                <a:schemeClr val="tx1"/>
              </a:solidFill>
            </a:rPr>
            <a:t>Ｒ５搬出間伐</a:t>
          </a:r>
        </a:p>
      </xdr:txBody>
    </xdr:sp>
    <xdr:clientData/>
  </xdr:oneCellAnchor>
  <xdr:oneCellAnchor>
    <xdr:from>
      <xdr:col>3</xdr:col>
      <xdr:colOff>502920</xdr:colOff>
      <xdr:row>1</xdr:row>
      <xdr:rowOff>160020</xdr:rowOff>
    </xdr:from>
    <xdr:ext cx="1031051" cy="328423"/>
    <xdr:sp macro="" textlink="">
      <xdr:nvSpPr>
        <xdr:cNvPr id="8" name="正方形/長方形 7">
          <a:extLst>
            <a:ext uri="{FF2B5EF4-FFF2-40B4-BE49-F238E27FC236}">
              <a16:creationId xmlns:a16="http://schemas.microsoft.com/office/drawing/2014/main" id="{D01865C1-C2FE-47AF-83A1-FC13763F062A}"/>
            </a:ext>
          </a:extLst>
        </xdr:cNvPr>
        <xdr:cNvSpPr/>
      </xdr:nvSpPr>
      <xdr:spPr>
        <a:xfrm>
          <a:off x="3954780" y="388620"/>
          <a:ext cx="1031051" cy="328423"/>
        </a:xfrm>
        <a:prstGeom prst="rect">
          <a:avLst/>
        </a:prstGeom>
        <a:solidFill>
          <a:schemeClr val="bg1"/>
        </a:solidFill>
        <a:ln w="38100">
          <a:solidFill>
            <a:srgbClr val="7030A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1440" tIns="45720" rIns="91440" bIns="45720" numCol="1" spcCol="0" rtlCol="0" fromWordArt="0" anchor="t" anchorCtr="0" forceAA="0" compatLnSpc="1">
          <a:prstTxWarp prst="textNoShape">
            <a:avLst/>
          </a:prstTxWarp>
          <a:spAutoFit/>
        </a:bodyPr>
        <a:lstStyle/>
        <a:p>
          <a:pPr algn="l"/>
          <a:r>
            <a:rPr kumimoji="1" lang="ja-JP" altLang="en-US" sz="1100">
              <a:solidFill>
                <a:schemeClr val="tx1"/>
              </a:solidFill>
            </a:rPr>
            <a:t>Ｒ６搬出間伐</a:t>
          </a:r>
        </a:p>
      </xdr:txBody>
    </xdr:sp>
    <xdr:clientData/>
  </xdr:oneCellAnchor>
  <xdr:twoCellAnchor>
    <xdr:from>
      <xdr:col>3</xdr:col>
      <xdr:colOff>693420</xdr:colOff>
      <xdr:row>3</xdr:row>
      <xdr:rowOff>31243</xdr:rowOff>
    </xdr:from>
    <xdr:to>
      <xdr:col>3</xdr:col>
      <xdr:colOff>1018446</xdr:colOff>
      <xdr:row>5</xdr:row>
      <xdr:rowOff>76200</xdr:rowOff>
    </xdr:to>
    <xdr:cxnSp macro="">
      <xdr:nvCxnSpPr>
        <xdr:cNvPr id="10" name="直線矢印コネクタ 9">
          <a:extLst>
            <a:ext uri="{FF2B5EF4-FFF2-40B4-BE49-F238E27FC236}">
              <a16:creationId xmlns:a16="http://schemas.microsoft.com/office/drawing/2014/main" id="{0560C94E-78EA-EE7A-D9A1-B448AA3DB688}"/>
            </a:ext>
          </a:extLst>
        </xdr:cNvPr>
        <xdr:cNvCxnSpPr>
          <a:stCxn id="8" idx="2"/>
        </xdr:cNvCxnSpPr>
      </xdr:nvCxnSpPr>
      <xdr:spPr>
        <a:xfrm flipH="1">
          <a:off x="4145280" y="717043"/>
          <a:ext cx="325026" cy="502157"/>
        </a:xfrm>
        <a:prstGeom prst="straightConnector1">
          <a:avLst/>
        </a:prstGeom>
        <a:ln w="38100">
          <a:solidFill>
            <a:srgbClr val="7030A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1572071</xdr:colOff>
      <xdr:row>17</xdr:row>
      <xdr:rowOff>95632</xdr:rowOff>
    </xdr:from>
    <xdr:to>
      <xdr:col>1</xdr:col>
      <xdr:colOff>838200</xdr:colOff>
      <xdr:row>17</xdr:row>
      <xdr:rowOff>121920</xdr:rowOff>
    </xdr:to>
    <xdr:cxnSp macro="">
      <xdr:nvCxnSpPr>
        <xdr:cNvPr id="12" name="直線矢印コネクタ 11">
          <a:extLst>
            <a:ext uri="{FF2B5EF4-FFF2-40B4-BE49-F238E27FC236}">
              <a16:creationId xmlns:a16="http://schemas.microsoft.com/office/drawing/2014/main" id="{352804E4-4DFF-AD97-7DFE-7E763B003EA2}"/>
            </a:ext>
          </a:extLst>
        </xdr:cNvPr>
        <xdr:cNvCxnSpPr/>
      </xdr:nvCxnSpPr>
      <xdr:spPr>
        <a:xfrm>
          <a:off x="1572071" y="3981832"/>
          <a:ext cx="1224469" cy="26288"/>
        </a:xfrm>
        <a:prstGeom prst="straightConnector1">
          <a:avLst/>
        </a:prstGeom>
        <a:ln w="38100">
          <a:solidFill>
            <a:srgbClr val="FF0000"/>
          </a:solidFill>
          <a:prstDash val="lg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251460</xdr:colOff>
      <xdr:row>8</xdr:row>
      <xdr:rowOff>198120</xdr:rowOff>
    </xdr:from>
    <xdr:to>
      <xdr:col>1</xdr:col>
      <xdr:colOff>1005840</xdr:colOff>
      <xdr:row>12</xdr:row>
      <xdr:rowOff>0</xdr:rowOff>
    </xdr:to>
    <xdr:sp macro="" textlink="">
      <xdr:nvSpPr>
        <xdr:cNvPr id="13" name="フリーフォーム: 図形 12">
          <a:extLst>
            <a:ext uri="{FF2B5EF4-FFF2-40B4-BE49-F238E27FC236}">
              <a16:creationId xmlns:a16="http://schemas.microsoft.com/office/drawing/2014/main" id="{F5DF4FA5-0BBA-1FC4-C820-EDAAAA9761D7}"/>
            </a:ext>
          </a:extLst>
        </xdr:cNvPr>
        <xdr:cNvSpPr/>
      </xdr:nvSpPr>
      <xdr:spPr>
        <a:xfrm>
          <a:off x="2209800" y="2026920"/>
          <a:ext cx="754380" cy="716280"/>
        </a:xfrm>
        <a:custGeom>
          <a:avLst/>
          <a:gdLst>
            <a:gd name="connsiteX0" fmla="*/ 0 w 754380"/>
            <a:gd name="connsiteY0" fmla="*/ 182880 h 716280"/>
            <a:gd name="connsiteX1" fmla="*/ 175260 w 754380"/>
            <a:gd name="connsiteY1" fmla="*/ 38100 h 716280"/>
            <a:gd name="connsiteX2" fmla="*/ 220980 w 754380"/>
            <a:gd name="connsiteY2" fmla="*/ 0 h 716280"/>
            <a:gd name="connsiteX3" fmla="*/ 358140 w 754380"/>
            <a:gd name="connsiteY3" fmla="*/ 68580 h 716280"/>
            <a:gd name="connsiteX4" fmla="*/ 533400 w 754380"/>
            <a:gd name="connsiteY4" fmla="*/ 259080 h 716280"/>
            <a:gd name="connsiteX5" fmla="*/ 678180 w 754380"/>
            <a:gd name="connsiteY5" fmla="*/ 495300 h 716280"/>
            <a:gd name="connsiteX6" fmla="*/ 754380 w 754380"/>
            <a:gd name="connsiteY6" fmla="*/ 571500 h 716280"/>
            <a:gd name="connsiteX7" fmla="*/ 411480 w 754380"/>
            <a:gd name="connsiteY7" fmla="*/ 716280 h 716280"/>
            <a:gd name="connsiteX8" fmla="*/ 320040 w 754380"/>
            <a:gd name="connsiteY8" fmla="*/ 525780 h 716280"/>
            <a:gd name="connsiteX9" fmla="*/ 175260 w 754380"/>
            <a:gd name="connsiteY9" fmla="*/ 365760 h 716280"/>
            <a:gd name="connsiteX10" fmla="*/ 106680 w 754380"/>
            <a:gd name="connsiteY10" fmla="*/ 266700 h 716280"/>
            <a:gd name="connsiteX11" fmla="*/ 53340 w 754380"/>
            <a:gd name="connsiteY11" fmla="*/ 167640 h 716280"/>
            <a:gd name="connsiteX12" fmla="*/ 0 w 754380"/>
            <a:gd name="connsiteY12" fmla="*/ 182880 h 716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54380" h="716280">
              <a:moveTo>
                <a:pt x="0" y="182880"/>
              </a:moveTo>
              <a:lnTo>
                <a:pt x="175260" y="38100"/>
              </a:lnTo>
              <a:lnTo>
                <a:pt x="220980" y="0"/>
              </a:lnTo>
              <a:lnTo>
                <a:pt x="358140" y="68580"/>
              </a:lnTo>
              <a:lnTo>
                <a:pt x="533400" y="259080"/>
              </a:lnTo>
              <a:lnTo>
                <a:pt x="678180" y="495300"/>
              </a:lnTo>
              <a:lnTo>
                <a:pt x="754380" y="571500"/>
              </a:lnTo>
              <a:lnTo>
                <a:pt x="411480" y="716280"/>
              </a:lnTo>
              <a:lnTo>
                <a:pt x="320040" y="525780"/>
              </a:lnTo>
              <a:lnTo>
                <a:pt x="175260" y="365760"/>
              </a:lnTo>
              <a:lnTo>
                <a:pt x="106680" y="266700"/>
              </a:lnTo>
              <a:lnTo>
                <a:pt x="53340" y="167640"/>
              </a:lnTo>
              <a:lnTo>
                <a:pt x="0" y="182880"/>
              </a:lnTo>
              <a:close/>
            </a:path>
          </a:pathLst>
        </a:custGeom>
        <a:noFill/>
        <a:ln w="38100">
          <a:solidFill>
            <a:srgbClr val="92D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oneCellAnchor>
    <xdr:from>
      <xdr:col>0</xdr:col>
      <xdr:colOff>601980</xdr:colOff>
      <xdr:row>11</xdr:row>
      <xdr:rowOff>160020</xdr:rowOff>
    </xdr:from>
    <xdr:ext cx="1031051" cy="328423"/>
    <xdr:sp macro="" textlink="">
      <xdr:nvSpPr>
        <xdr:cNvPr id="15" name="正方形/長方形 14">
          <a:extLst>
            <a:ext uri="{FF2B5EF4-FFF2-40B4-BE49-F238E27FC236}">
              <a16:creationId xmlns:a16="http://schemas.microsoft.com/office/drawing/2014/main" id="{69FBB602-770A-4968-AB6F-DD71E0B4DC3E}"/>
            </a:ext>
          </a:extLst>
        </xdr:cNvPr>
        <xdr:cNvSpPr/>
      </xdr:nvSpPr>
      <xdr:spPr>
        <a:xfrm>
          <a:off x="601980" y="2674620"/>
          <a:ext cx="1031051" cy="328423"/>
        </a:xfrm>
        <a:prstGeom prst="rect">
          <a:avLst/>
        </a:prstGeom>
        <a:solidFill>
          <a:schemeClr val="bg1"/>
        </a:solidFill>
        <a:ln w="38100">
          <a:solidFill>
            <a:srgbClr val="92D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1440" tIns="45720" rIns="91440" bIns="45720" numCol="1" spcCol="0" rtlCol="0" fromWordArt="0" anchor="t" anchorCtr="0" forceAA="0" compatLnSpc="1">
          <a:prstTxWarp prst="textNoShape">
            <a:avLst/>
          </a:prstTxWarp>
          <a:spAutoFit/>
        </a:bodyPr>
        <a:lstStyle/>
        <a:p>
          <a:pPr algn="l"/>
          <a:r>
            <a:rPr kumimoji="1" lang="ja-JP" altLang="en-US" sz="1100">
              <a:solidFill>
                <a:schemeClr val="tx1"/>
              </a:solidFill>
            </a:rPr>
            <a:t>Ｒ６保育間伐</a:t>
          </a:r>
        </a:p>
      </xdr:txBody>
    </xdr:sp>
    <xdr:clientData/>
  </xdr:oneCellAnchor>
  <xdr:twoCellAnchor>
    <xdr:from>
      <xdr:col>0</xdr:col>
      <xdr:colOff>1633031</xdr:colOff>
      <xdr:row>10</xdr:row>
      <xdr:rowOff>106680</xdr:rowOff>
    </xdr:from>
    <xdr:to>
      <xdr:col>1</xdr:col>
      <xdr:colOff>426720</xdr:colOff>
      <xdr:row>12</xdr:row>
      <xdr:rowOff>95632</xdr:rowOff>
    </xdr:to>
    <xdr:cxnSp macro="">
      <xdr:nvCxnSpPr>
        <xdr:cNvPr id="18" name="直線矢印コネクタ 17">
          <a:extLst>
            <a:ext uri="{FF2B5EF4-FFF2-40B4-BE49-F238E27FC236}">
              <a16:creationId xmlns:a16="http://schemas.microsoft.com/office/drawing/2014/main" id="{C3F50958-1D4A-5FD9-6B41-99FBCB34C82A}"/>
            </a:ext>
          </a:extLst>
        </xdr:cNvPr>
        <xdr:cNvCxnSpPr>
          <a:stCxn id="15" idx="3"/>
          <a:endCxn id="13" idx="9"/>
        </xdr:cNvCxnSpPr>
      </xdr:nvCxnSpPr>
      <xdr:spPr>
        <a:xfrm flipV="1">
          <a:off x="1633031" y="2392680"/>
          <a:ext cx="752029" cy="446152"/>
        </a:xfrm>
        <a:prstGeom prst="straightConnector1">
          <a:avLst/>
        </a:prstGeom>
        <a:ln w="38100">
          <a:solidFill>
            <a:srgbClr val="92D05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xdr:colOff>
      <xdr:row>23</xdr:row>
      <xdr:rowOff>76173</xdr:rowOff>
    </xdr:from>
    <xdr:to>
      <xdr:col>3</xdr:col>
      <xdr:colOff>1536651</xdr:colOff>
      <xdr:row>23</xdr:row>
      <xdr:rowOff>170950</xdr:rowOff>
    </xdr:to>
    <xdr:sp macro="" textlink="">
      <xdr:nvSpPr>
        <xdr:cNvPr id="21" name="フリーフォーム: 図形 20">
          <a:extLst>
            <a:ext uri="{FF2B5EF4-FFF2-40B4-BE49-F238E27FC236}">
              <a16:creationId xmlns:a16="http://schemas.microsoft.com/office/drawing/2014/main" id="{90FDA331-F5A6-60C9-8043-FB26C9F336AA}"/>
            </a:ext>
          </a:extLst>
        </xdr:cNvPr>
        <xdr:cNvSpPr/>
      </xdr:nvSpPr>
      <xdr:spPr>
        <a:xfrm>
          <a:off x="3215640" y="5333973"/>
          <a:ext cx="1772871" cy="94777"/>
        </a:xfrm>
        <a:custGeom>
          <a:avLst/>
          <a:gdLst>
            <a:gd name="connsiteX0" fmla="*/ 0 w 1772871"/>
            <a:gd name="connsiteY0" fmla="*/ 83847 h 94777"/>
            <a:gd name="connsiteX1" fmla="*/ 419100 w 1772871"/>
            <a:gd name="connsiteY1" fmla="*/ 27 h 94777"/>
            <a:gd name="connsiteX2" fmla="*/ 1021080 w 1772871"/>
            <a:gd name="connsiteY2" fmla="*/ 91467 h 94777"/>
            <a:gd name="connsiteX3" fmla="*/ 1706880 w 1772871"/>
            <a:gd name="connsiteY3" fmla="*/ 76227 h 94777"/>
            <a:gd name="connsiteX4" fmla="*/ 1706880 w 1772871"/>
            <a:gd name="connsiteY4" fmla="*/ 68607 h 947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72871" h="94777">
              <a:moveTo>
                <a:pt x="0" y="83847"/>
              </a:moveTo>
              <a:cubicBezTo>
                <a:pt x="124460" y="41302"/>
                <a:pt x="248920" y="-1243"/>
                <a:pt x="419100" y="27"/>
              </a:cubicBezTo>
              <a:cubicBezTo>
                <a:pt x="589280" y="1297"/>
                <a:pt x="806450" y="78767"/>
                <a:pt x="1021080" y="91467"/>
              </a:cubicBezTo>
              <a:cubicBezTo>
                <a:pt x="1235710" y="104167"/>
                <a:pt x="1706880" y="76227"/>
                <a:pt x="1706880" y="76227"/>
              </a:cubicBezTo>
              <a:cubicBezTo>
                <a:pt x="1821180" y="72417"/>
                <a:pt x="1764030" y="70512"/>
                <a:pt x="1706880" y="68607"/>
              </a:cubicBezTo>
            </a:path>
          </a:pathLst>
        </a:custGeom>
        <a:noFill/>
        <a:ln w="38100">
          <a:solidFill>
            <a:srgbClr val="00B0F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137160</xdr:colOff>
      <xdr:row>25</xdr:row>
      <xdr:rowOff>83820</xdr:rowOff>
    </xdr:from>
    <xdr:to>
      <xdr:col>3</xdr:col>
      <xdr:colOff>1506171</xdr:colOff>
      <xdr:row>25</xdr:row>
      <xdr:rowOff>178597</xdr:rowOff>
    </xdr:to>
    <xdr:sp macro="" textlink="">
      <xdr:nvSpPr>
        <xdr:cNvPr id="24" name="フリーフォーム: 図形 23">
          <a:extLst>
            <a:ext uri="{FF2B5EF4-FFF2-40B4-BE49-F238E27FC236}">
              <a16:creationId xmlns:a16="http://schemas.microsoft.com/office/drawing/2014/main" id="{5BFC0EEB-5BD4-4FB2-B360-CCEFFE19C3D1}"/>
            </a:ext>
          </a:extLst>
        </xdr:cNvPr>
        <xdr:cNvSpPr/>
      </xdr:nvSpPr>
      <xdr:spPr>
        <a:xfrm>
          <a:off x="3185160" y="5798820"/>
          <a:ext cx="1772871" cy="94777"/>
        </a:xfrm>
        <a:custGeom>
          <a:avLst/>
          <a:gdLst>
            <a:gd name="connsiteX0" fmla="*/ 0 w 1772871"/>
            <a:gd name="connsiteY0" fmla="*/ 83847 h 94777"/>
            <a:gd name="connsiteX1" fmla="*/ 419100 w 1772871"/>
            <a:gd name="connsiteY1" fmla="*/ 27 h 94777"/>
            <a:gd name="connsiteX2" fmla="*/ 1021080 w 1772871"/>
            <a:gd name="connsiteY2" fmla="*/ 91467 h 94777"/>
            <a:gd name="connsiteX3" fmla="*/ 1706880 w 1772871"/>
            <a:gd name="connsiteY3" fmla="*/ 76227 h 94777"/>
            <a:gd name="connsiteX4" fmla="*/ 1706880 w 1772871"/>
            <a:gd name="connsiteY4" fmla="*/ 68607 h 947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72871" h="94777">
              <a:moveTo>
                <a:pt x="0" y="83847"/>
              </a:moveTo>
              <a:cubicBezTo>
                <a:pt x="124460" y="41302"/>
                <a:pt x="248920" y="-1243"/>
                <a:pt x="419100" y="27"/>
              </a:cubicBezTo>
              <a:cubicBezTo>
                <a:pt x="589280" y="1297"/>
                <a:pt x="806450" y="78767"/>
                <a:pt x="1021080" y="91467"/>
              </a:cubicBezTo>
              <a:cubicBezTo>
                <a:pt x="1235710" y="104167"/>
                <a:pt x="1706880" y="76227"/>
                <a:pt x="1706880" y="76227"/>
              </a:cubicBezTo>
              <a:cubicBezTo>
                <a:pt x="1821180" y="72417"/>
                <a:pt x="1764030" y="70512"/>
                <a:pt x="1706880" y="68607"/>
              </a:cubicBezTo>
            </a:path>
          </a:pathLst>
        </a:custGeom>
        <a:noFill/>
        <a:ln w="38100" cap="flat" cmpd="sng" algn="ctr">
          <a:solidFill>
            <a:srgbClr val="FFC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754380</xdr:colOff>
      <xdr:row>5</xdr:row>
      <xdr:rowOff>99060</xdr:rowOff>
    </xdr:from>
    <xdr:to>
      <xdr:col>3</xdr:col>
      <xdr:colOff>960120</xdr:colOff>
      <xdr:row>11</xdr:row>
      <xdr:rowOff>76200</xdr:rowOff>
    </xdr:to>
    <xdr:sp macro="" textlink="">
      <xdr:nvSpPr>
        <xdr:cNvPr id="25" name="フリーフォーム: 図形 24">
          <a:extLst>
            <a:ext uri="{FF2B5EF4-FFF2-40B4-BE49-F238E27FC236}">
              <a16:creationId xmlns:a16="http://schemas.microsoft.com/office/drawing/2014/main" id="{9B822B0A-9751-6B99-7B39-A9C4E40DFDDC}"/>
            </a:ext>
          </a:extLst>
        </xdr:cNvPr>
        <xdr:cNvSpPr/>
      </xdr:nvSpPr>
      <xdr:spPr>
        <a:xfrm>
          <a:off x="2712720" y="1242060"/>
          <a:ext cx="1699260" cy="1348740"/>
        </a:xfrm>
        <a:custGeom>
          <a:avLst/>
          <a:gdLst>
            <a:gd name="connsiteX0" fmla="*/ 289560 w 1699260"/>
            <a:gd name="connsiteY0" fmla="*/ 1348740 h 1348740"/>
            <a:gd name="connsiteX1" fmla="*/ 213360 w 1699260"/>
            <a:gd name="connsiteY1" fmla="*/ 1150620 h 1348740"/>
            <a:gd name="connsiteX2" fmla="*/ 91440 w 1699260"/>
            <a:gd name="connsiteY2" fmla="*/ 937260 h 1348740"/>
            <a:gd name="connsiteX3" fmla="*/ 7620 w 1699260"/>
            <a:gd name="connsiteY3" fmla="*/ 777240 h 1348740"/>
            <a:gd name="connsiteX4" fmla="*/ 0 w 1699260"/>
            <a:gd name="connsiteY4" fmla="*/ 647700 h 1348740"/>
            <a:gd name="connsiteX5" fmla="*/ 38100 w 1699260"/>
            <a:gd name="connsiteY5" fmla="*/ 617220 h 1348740"/>
            <a:gd name="connsiteX6" fmla="*/ 144780 w 1699260"/>
            <a:gd name="connsiteY6" fmla="*/ 632460 h 1348740"/>
            <a:gd name="connsiteX7" fmla="*/ 312420 w 1699260"/>
            <a:gd name="connsiteY7" fmla="*/ 731520 h 1348740"/>
            <a:gd name="connsiteX8" fmla="*/ 449580 w 1699260"/>
            <a:gd name="connsiteY8" fmla="*/ 784860 h 1348740"/>
            <a:gd name="connsiteX9" fmla="*/ 541020 w 1699260"/>
            <a:gd name="connsiteY9" fmla="*/ 640080 h 1348740"/>
            <a:gd name="connsiteX10" fmla="*/ 487680 w 1699260"/>
            <a:gd name="connsiteY10" fmla="*/ 320040 h 1348740"/>
            <a:gd name="connsiteX11" fmla="*/ 289560 w 1699260"/>
            <a:gd name="connsiteY11" fmla="*/ 83820 h 1348740"/>
            <a:gd name="connsiteX12" fmla="*/ 327660 w 1699260"/>
            <a:gd name="connsiteY12" fmla="*/ 22860 h 1348740"/>
            <a:gd name="connsiteX13" fmla="*/ 472440 w 1699260"/>
            <a:gd name="connsiteY13" fmla="*/ 68580 h 1348740"/>
            <a:gd name="connsiteX14" fmla="*/ 640080 w 1699260"/>
            <a:gd name="connsiteY14" fmla="*/ 68580 h 1348740"/>
            <a:gd name="connsiteX15" fmla="*/ 708660 w 1699260"/>
            <a:gd name="connsiteY15" fmla="*/ 0 h 1348740"/>
            <a:gd name="connsiteX16" fmla="*/ 754380 w 1699260"/>
            <a:gd name="connsiteY16" fmla="*/ 83820 h 1348740"/>
            <a:gd name="connsiteX17" fmla="*/ 777240 w 1699260"/>
            <a:gd name="connsiteY17" fmla="*/ 304800 h 1348740"/>
            <a:gd name="connsiteX18" fmla="*/ 807720 w 1699260"/>
            <a:gd name="connsiteY18" fmla="*/ 457200 h 1348740"/>
            <a:gd name="connsiteX19" fmla="*/ 899160 w 1699260"/>
            <a:gd name="connsiteY19" fmla="*/ 434340 h 1348740"/>
            <a:gd name="connsiteX20" fmla="*/ 975360 w 1699260"/>
            <a:gd name="connsiteY20" fmla="*/ 312420 h 1348740"/>
            <a:gd name="connsiteX21" fmla="*/ 1089660 w 1699260"/>
            <a:gd name="connsiteY21" fmla="*/ 205740 h 1348740"/>
            <a:gd name="connsiteX22" fmla="*/ 1295400 w 1699260"/>
            <a:gd name="connsiteY22" fmla="*/ 175260 h 1348740"/>
            <a:gd name="connsiteX23" fmla="*/ 1417320 w 1699260"/>
            <a:gd name="connsiteY23" fmla="*/ 182880 h 1348740"/>
            <a:gd name="connsiteX24" fmla="*/ 1417320 w 1699260"/>
            <a:gd name="connsiteY24" fmla="*/ 266700 h 1348740"/>
            <a:gd name="connsiteX25" fmla="*/ 1249680 w 1699260"/>
            <a:gd name="connsiteY25" fmla="*/ 457200 h 1348740"/>
            <a:gd name="connsiteX26" fmla="*/ 1249680 w 1699260"/>
            <a:gd name="connsiteY26" fmla="*/ 617220 h 1348740"/>
            <a:gd name="connsiteX27" fmla="*/ 1257300 w 1699260"/>
            <a:gd name="connsiteY27" fmla="*/ 693420 h 1348740"/>
            <a:gd name="connsiteX28" fmla="*/ 1478280 w 1699260"/>
            <a:gd name="connsiteY28" fmla="*/ 739140 h 1348740"/>
            <a:gd name="connsiteX29" fmla="*/ 1615440 w 1699260"/>
            <a:gd name="connsiteY29" fmla="*/ 731520 h 1348740"/>
            <a:gd name="connsiteX30" fmla="*/ 1699260 w 1699260"/>
            <a:gd name="connsiteY30" fmla="*/ 632460 h 13487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1699260" h="1348740">
              <a:moveTo>
                <a:pt x="289560" y="1348740"/>
              </a:moveTo>
              <a:lnTo>
                <a:pt x="213360" y="1150620"/>
              </a:lnTo>
              <a:lnTo>
                <a:pt x="91440" y="937260"/>
              </a:lnTo>
              <a:lnTo>
                <a:pt x="7620" y="777240"/>
              </a:lnTo>
              <a:lnTo>
                <a:pt x="0" y="647700"/>
              </a:lnTo>
              <a:lnTo>
                <a:pt x="38100" y="617220"/>
              </a:lnTo>
              <a:lnTo>
                <a:pt x="144780" y="632460"/>
              </a:lnTo>
              <a:lnTo>
                <a:pt x="312420" y="731520"/>
              </a:lnTo>
              <a:lnTo>
                <a:pt x="449580" y="784860"/>
              </a:lnTo>
              <a:lnTo>
                <a:pt x="541020" y="640080"/>
              </a:lnTo>
              <a:lnTo>
                <a:pt x="487680" y="320040"/>
              </a:lnTo>
              <a:lnTo>
                <a:pt x="289560" y="83820"/>
              </a:lnTo>
              <a:lnTo>
                <a:pt x="327660" y="22860"/>
              </a:lnTo>
              <a:lnTo>
                <a:pt x="472440" y="68580"/>
              </a:lnTo>
              <a:lnTo>
                <a:pt x="640080" y="68580"/>
              </a:lnTo>
              <a:lnTo>
                <a:pt x="708660" y="0"/>
              </a:lnTo>
              <a:lnTo>
                <a:pt x="754380" y="83820"/>
              </a:lnTo>
              <a:lnTo>
                <a:pt x="777240" y="304800"/>
              </a:lnTo>
              <a:lnTo>
                <a:pt x="807720" y="457200"/>
              </a:lnTo>
              <a:lnTo>
                <a:pt x="899160" y="434340"/>
              </a:lnTo>
              <a:lnTo>
                <a:pt x="975360" y="312420"/>
              </a:lnTo>
              <a:lnTo>
                <a:pt x="1089660" y="205740"/>
              </a:lnTo>
              <a:lnTo>
                <a:pt x="1295400" y="175260"/>
              </a:lnTo>
              <a:lnTo>
                <a:pt x="1417320" y="182880"/>
              </a:lnTo>
              <a:lnTo>
                <a:pt x="1417320" y="266700"/>
              </a:lnTo>
              <a:lnTo>
                <a:pt x="1249680" y="457200"/>
              </a:lnTo>
              <a:lnTo>
                <a:pt x="1249680" y="617220"/>
              </a:lnTo>
              <a:lnTo>
                <a:pt x="1257300" y="693420"/>
              </a:lnTo>
              <a:lnTo>
                <a:pt x="1478280" y="739140"/>
              </a:lnTo>
              <a:lnTo>
                <a:pt x="1615440" y="731520"/>
              </a:lnTo>
              <a:lnTo>
                <a:pt x="1699260" y="632460"/>
              </a:lnTo>
            </a:path>
          </a:pathLst>
        </a:custGeom>
        <a:noFill/>
        <a:ln w="38100">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27</xdr:row>
      <xdr:rowOff>38100</xdr:rowOff>
    </xdr:from>
    <xdr:to>
      <xdr:col>2</xdr:col>
      <xdr:colOff>294300</xdr:colOff>
      <xdr:row>27</xdr:row>
      <xdr:rowOff>218100</xdr:rowOff>
    </xdr:to>
    <xdr:sp macro="" textlink="">
      <xdr:nvSpPr>
        <xdr:cNvPr id="26" name="正方形/長方形 25">
          <a:extLst>
            <a:ext uri="{FF2B5EF4-FFF2-40B4-BE49-F238E27FC236}">
              <a16:creationId xmlns:a16="http://schemas.microsoft.com/office/drawing/2014/main" id="{228BFE95-E743-48F7-1B17-578AA3766BBD}"/>
            </a:ext>
          </a:extLst>
        </xdr:cNvPr>
        <xdr:cNvSpPr/>
      </xdr:nvSpPr>
      <xdr:spPr>
        <a:xfrm>
          <a:off x="3162300" y="599694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3</a:t>
          </a:r>
          <a:endParaRPr kumimoji="1" lang="ja-JP" altLang="en-US" sz="1100">
            <a:solidFill>
              <a:schemeClr val="tx1"/>
            </a:solidFill>
          </a:endParaRPr>
        </a:p>
      </xdr:txBody>
    </xdr:sp>
    <xdr:clientData/>
  </xdr:twoCellAnchor>
  <xdr:twoCellAnchor>
    <xdr:from>
      <xdr:col>2</xdr:col>
      <xdr:colOff>297180</xdr:colOff>
      <xdr:row>17</xdr:row>
      <xdr:rowOff>121920</xdr:rowOff>
    </xdr:from>
    <xdr:to>
      <xdr:col>3</xdr:col>
      <xdr:colOff>73320</xdr:colOff>
      <xdr:row>18</xdr:row>
      <xdr:rowOff>73320</xdr:rowOff>
    </xdr:to>
    <xdr:sp macro="" textlink="">
      <xdr:nvSpPr>
        <xdr:cNvPr id="28" name="正方形/長方形 27">
          <a:extLst>
            <a:ext uri="{FF2B5EF4-FFF2-40B4-BE49-F238E27FC236}">
              <a16:creationId xmlns:a16="http://schemas.microsoft.com/office/drawing/2014/main" id="{DCAE9B9C-DA95-4408-8237-5402BE1E4CFF}"/>
            </a:ext>
          </a:extLst>
        </xdr:cNvPr>
        <xdr:cNvSpPr/>
      </xdr:nvSpPr>
      <xdr:spPr>
        <a:xfrm>
          <a:off x="3345180" y="400812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1</a:t>
          </a:r>
          <a:endParaRPr kumimoji="1" lang="ja-JP" altLang="en-US" sz="1100">
            <a:solidFill>
              <a:schemeClr val="tx1"/>
            </a:solidFill>
          </a:endParaRPr>
        </a:p>
      </xdr:txBody>
    </xdr:sp>
    <xdr:clientData/>
  </xdr:twoCellAnchor>
  <xdr:twoCellAnchor>
    <xdr:from>
      <xdr:col>3</xdr:col>
      <xdr:colOff>182880</xdr:colOff>
      <xdr:row>15</xdr:row>
      <xdr:rowOff>7620</xdr:rowOff>
    </xdr:from>
    <xdr:to>
      <xdr:col>3</xdr:col>
      <xdr:colOff>362880</xdr:colOff>
      <xdr:row>15</xdr:row>
      <xdr:rowOff>187620</xdr:rowOff>
    </xdr:to>
    <xdr:sp macro="" textlink="">
      <xdr:nvSpPr>
        <xdr:cNvPr id="29" name="正方形/長方形 28">
          <a:extLst>
            <a:ext uri="{FF2B5EF4-FFF2-40B4-BE49-F238E27FC236}">
              <a16:creationId xmlns:a16="http://schemas.microsoft.com/office/drawing/2014/main" id="{9BB23AA7-0B95-4F00-9F27-146F168B951E}"/>
            </a:ext>
          </a:extLst>
        </xdr:cNvPr>
        <xdr:cNvSpPr/>
      </xdr:nvSpPr>
      <xdr:spPr>
        <a:xfrm>
          <a:off x="3634740" y="343662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2</a:t>
          </a:r>
          <a:endParaRPr kumimoji="1" lang="ja-JP" altLang="en-US" sz="1100">
            <a:solidFill>
              <a:schemeClr val="tx1"/>
            </a:solidFill>
          </a:endParaRPr>
        </a:p>
      </xdr:txBody>
    </xdr:sp>
    <xdr:clientData/>
  </xdr:twoCellAnchor>
  <xdr:twoCellAnchor>
    <xdr:from>
      <xdr:col>3</xdr:col>
      <xdr:colOff>160020</xdr:colOff>
      <xdr:row>12</xdr:row>
      <xdr:rowOff>60960</xdr:rowOff>
    </xdr:from>
    <xdr:to>
      <xdr:col>3</xdr:col>
      <xdr:colOff>340020</xdr:colOff>
      <xdr:row>13</xdr:row>
      <xdr:rowOff>12360</xdr:rowOff>
    </xdr:to>
    <xdr:sp macro="" textlink="">
      <xdr:nvSpPr>
        <xdr:cNvPr id="31" name="正方形/長方形 30">
          <a:extLst>
            <a:ext uri="{FF2B5EF4-FFF2-40B4-BE49-F238E27FC236}">
              <a16:creationId xmlns:a16="http://schemas.microsoft.com/office/drawing/2014/main" id="{EA086028-6F8C-4631-865B-88C0422C9D8B}"/>
            </a:ext>
          </a:extLst>
        </xdr:cNvPr>
        <xdr:cNvSpPr/>
      </xdr:nvSpPr>
      <xdr:spPr>
        <a:xfrm>
          <a:off x="3611880" y="280416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3</a:t>
          </a:r>
          <a:endParaRPr kumimoji="1" lang="ja-JP" altLang="en-US" sz="1100">
            <a:solidFill>
              <a:schemeClr val="tx1"/>
            </a:solidFill>
          </a:endParaRPr>
        </a:p>
      </xdr:txBody>
    </xdr:sp>
    <xdr:clientData/>
  </xdr:twoCellAnchor>
  <xdr:twoCellAnchor>
    <xdr:from>
      <xdr:col>3</xdr:col>
      <xdr:colOff>861060</xdr:colOff>
      <xdr:row>13</xdr:row>
      <xdr:rowOff>114300</xdr:rowOff>
    </xdr:from>
    <xdr:to>
      <xdr:col>3</xdr:col>
      <xdr:colOff>1041060</xdr:colOff>
      <xdr:row>14</xdr:row>
      <xdr:rowOff>65700</xdr:rowOff>
    </xdr:to>
    <xdr:sp macro="" textlink="">
      <xdr:nvSpPr>
        <xdr:cNvPr id="32" name="正方形/長方形 31">
          <a:extLst>
            <a:ext uri="{FF2B5EF4-FFF2-40B4-BE49-F238E27FC236}">
              <a16:creationId xmlns:a16="http://schemas.microsoft.com/office/drawing/2014/main" id="{0153C8F9-3F44-4E26-AC7C-25FEE64576EA}"/>
            </a:ext>
          </a:extLst>
        </xdr:cNvPr>
        <xdr:cNvSpPr/>
      </xdr:nvSpPr>
      <xdr:spPr>
        <a:xfrm>
          <a:off x="4312920" y="308610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4</a:t>
          </a:r>
          <a:endParaRPr kumimoji="1" lang="ja-JP" altLang="en-US" sz="1100">
            <a:solidFill>
              <a:schemeClr val="tx1"/>
            </a:solidFill>
          </a:endParaRPr>
        </a:p>
      </xdr:txBody>
    </xdr:sp>
    <xdr:clientData/>
  </xdr:twoCellAnchor>
  <xdr:twoCellAnchor>
    <xdr:from>
      <xdr:col>1</xdr:col>
      <xdr:colOff>922020</xdr:colOff>
      <xdr:row>7</xdr:row>
      <xdr:rowOff>15240</xdr:rowOff>
    </xdr:from>
    <xdr:to>
      <xdr:col>2</xdr:col>
      <xdr:colOff>12360</xdr:colOff>
      <xdr:row>7</xdr:row>
      <xdr:rowOff>195240</xdr:rowOff>
    </xdr:to>
    <xdr:sp macro="" textlink="">
      <xdr:nvSpPr>
        <xdr:cNvPr id="33" name="正方形/長方形 32">
          <a:extLst>
            <a:ext uri="{FF2B5EF4-FFF2-40B4-BE49-F238E27FC236}">
              <a16:creationId xmlns:a16="http://schemas.microsoft.com/office/drawing/2014/main" id="{5CF46ACD-1750-4D87-B253-A5F0FF5A45FF}"/>
            </a:ext>
          </a:extLst>
        </xdr:cNvPr>
        <xdr:cNvSpPr/>
      </xdr:nvSpPr>
      <xdr:spPr>
        <a:xfrm>
          <a:off x="2880360" y="161544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5</a:t>
          </a:r>
          <a:endParaRPr kumimoji="1" lang="ja-JP" altLang="en-US" sz="1100">
            <a:solidFill>
              <a:schemeClr val="tx1"/>
            </a:solidFill>
          </a:endParaRPr>
        </a:p>
      </xdr:txBody>
    </xdr:sp>
    <xdr:clientData/>
  </xdr:twoCellAnchor>
  <xdr:twoCellAnchor>
    <xdr:from>
      <xdr:col>3</xdr:col>
      <xdr:colOff>213360</xdr:colOff>
      <xdr:row>7</xdr:row>
      <xdr:rowOff>152400</xdr:rowOff>
    </xdr:from>
    <xdr:to>
      <xdr:col>3</xdr:col>
      <xdr:colOff>393360</xdr:colOff>
      <xdr:row>8</xdr:row>
      <xdr:rowOff>103800</xdr:rowOff>
    </xdr:to>
    <xdr:sp macro="" textlink="">
      <xdr:nvSpPr>
        <xdr:cNvPr id="34" name="正方形/長方形 33">
          <a:extLst>
            <a:ext uri="{FF2B5EF4-FFF2-40B4-BE49-F238E27FC236}">
              <a16:creationId xmlns:a16="http://schemas.microsoft.com/office/drawing/2014/main" id="{9DF52D81-2F99-466D-8D56-955C1AC300C7}"/>
            </a:ext>
          </a:extLst>
        </xdr:cNvPr>
        <xdr:cNvSpPr/>
      </xdr:nvSpPr>
      <xdr:spPr>
        <a:xfrm>
          <a:off x="3665220" y="175260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6</a:t>
          </a:r>
          <a:endParaRPr kumimoji="1" lang="ja-JP" altLang="en-US" sz="1100">
            <a:solidFill>
              <a:schemeClr val="tx1"/>
            </a:solidFill>
          </a:endParaRPr>
        </a:p>
      </xdr:txBody>
    </xdr:sp>
    <xdr:clientData/>
  </xdr:twoCellAnchor>
  <xdr:twoCellAnchor>
    <xdr:from>
      <xdr:col>1</xdr:col>
      <xdr:colOff>487680</xdr:colOff>
      <xdr:row>9</xdr:row>
      <xdr:rowOff>175260</xdr:rowOff>
    </xdr:from>
    <xdr:to>
      <xdr:col>1</xdr:col>
      <xdr:colOff>667680</xdr:colOff>
      <xdr:row>10</xdr:row>
      <xdr:rowOff>126660</xdr:rowOff>
    </xdr:to>
    <xdr:sp macro="" textlink="">
      <xdr:nvSpPr>
        <xdr:cNvPr id="36" name="正方形/長方形 35">
          <a:extLst>
            <a:ext uri="{FF2B5EF4-FFF2-40B4-BE49-F238E27FC236}">
              <a16:creationId xmlns:a16="http://schemas.microsoft.com/office/drawing/2014/main" id="{AA32A857-BD49-4081-B58A-7CDD0504A048}"/>
            </a:ext>
          </a:extLst>
        </xdr:cNvPr>
        <xdr:cNvSpPr/>
      </xdr:nvSpPr>
      <xdr:spPr>
        <a:xfrm>
          <a:off x="2446020" y="223266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7</a:t>
          </a:r>
          <a:endParaRPr kumimoji="1" lang="ja-JP" altLang="en-US" sz="1100">
            <a:solidFill>
              <a:schemeClr val="tx1"/>
            </a:solidFill>
          </a:endParaRPr>
        </a:p>
      </xdr:txBody>
    </xdr:sp>
    <xdr:clientData/>
  </xdr:twoCellAnchor>
  <xdr:twoCellAnchor>
    <xdr:from>
      <xdr:col>1</xdr:col>
      <xdr:colOff>915282</xdr:colOff>
      <xdr:row>20</xdr:row>
      <xdr:rowOff>43488</xdr:rowOff>
    </xdr:from>
    <xdr:to>
      <xdr:col>1</xdr:col>
      <xdr:colOff>1028484</xdr:colOff>
      <xdr:row>21</xdr:row>
      <xdr:rowOff>142594</xdr:rowOff>
    </xdr:to>
    <xdr:sp macro="" textlink="">
      <xdr:nvSpPr>
        <xdr:cNvPr id="37" name="楕円 36">
          <a:extLst>
            <a:ext uri="{FF2B5EF4-FFF2-40B4-BE49-F238E27FC236}">
              <a16:creationId xmlns:a16="http://schemas.microsoft.com/office/drawing/2014/main" id="{C64C9783-98A0-55A7-50C0-257581646581}"/>
            </a:ext>
          </a:extLst>
        </xdr:cNvPr>
        <xdr:cNvSpPr/>
      </xdr:nvSpPr>
      <xdr:spPr>
        <a:xfrm rot="19216281">
          <a:off x="2873622" y="4615488"/>
          <a:ext cx="113202" cy="32770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xdr:col>
      <xdr:colOff>156936</xdr:colOff>
      <xdr:row>28</xdr:row>
      <xdr:rowOff>220532</xdr:rowOff>
    </xdr:from>
    <xdr:to>
      <xdr:col>2</xdr:col>
      <xdr:colOff>247541</xdr:colOff>
      <xdr:row>30</xdr:row>
      <xdr:rowOff>25497</xdr:rowOff>
    </xdr:to>
    <xdr:sp macro="" textlink="">
      <xdr:nvSpPr>
        <xdr:cNvPr id="38" name="楕円 37">
          <a:extLst>
            <a:ext uri="{FF2B5EF4-FFF2-40B4-BE49-F238E27FC236}">
              <a16:creationId xmlns:a16="http://schemas.microsoft.com/office/drawing/2014/main" id="{D909EC17-3D9E-46D6-A5C2-B86C6142BF64}"/>
            </a:ext>
          </a:extLst>
        </xdr:cNvPr>
        <xdr:cNvSpPr>
          <a:spLocks noChangeAspect="1"/>
        </xdr:cNvSpPr>
      </xdr:nvSpPr>
      <xdr:spPr>
        <a:xfrm rot="19216281">
          <a:off x="3204936" y="6407972"/>
          <a:ext cx="90605" cy="26216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oneCellAnchor>
    <xdr:from>
      <xdr:col>0</xdr:col>
      <xdr:colOff>129540</xdr:colOff>
      <xdr:row>1</xdr:row>
      <xdr:rowOff>45720</xdr:rowOff>
    </xdr:from>
    <xdr:ext cx="1424940" cy="1508811"/>
    <xdr:sp macro="" textlink="">
      <xdr:nvSpPr>
        <xdr:cNvPr id="39" name="正方形/長方形 38">
          <a:extLst>
            <a:ext uri="{FF2B5EF4-FFF2-40B4-BE49-F238E27FC236}">
              <a16:creationId xmlns:a16="http://schemas.microsoft.com/office/drawing/2014/main" id="{0B975E93-CA10-F873-5D5A-526F3A472D4F}"/>
            </a:ext>
          </a:extLst>
        </xdr:cNvPr>
        <xdr:cNvSpPr/>
      </xdr:nvSpPr>
      <xdr:spPr>
        <a:xfrm>
          <a:off x="129540" y="274320"/>
          <a:ext cx="1424940" cy="150881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r>
            <a:rPr kumimoji="1" lang="ja-JP" altLang="en-US" sz="1100" b="1">
              <a:solidFill>
                <a:schemeClr val="tx1"/>
              </a:solidFill>
              <a:latin typeface="+mn-ea"/>
              <a:ea typeface="+mn-ea"/>
            </a:rPr>
            <a:t>搬出間伐施業図面</a:t>
          </a:r>
          <a:endParaRPr kumimoji="1" lang="en-US" altLang="ja-JP" sz="1100" b="1">
            <a:solidFill>
              <a:schemeClr val="tx1"/>
            </a:solidFill>
            <a:latin typeface="+mn-ea"/>
            <a:ea typeface="+mn-ea"/>
          </a:endParaRPr>
        </a:p>
        <a:p>
          <a:pPr algn="l"/>
          <a:r>
            <a:rPr kumimoji="1" lang="ja-JP" altLang="en-US" sz="1100">
              <a:solidFill>
                <a:schemeClr val="tx1"/>
              </a:solidFill>
            </a:rPr>
            <a:t>〇〇町　〇〇団地</a:t>
          </a:r>
          <a:endParaRPr kumimoji="1" lang="en-US" altLang="ja-JP" sz="1100">
            <a:solidFill>
              <a:schemeClr val="tx1"/>
            </a:solidFill>
          </a:endParaRPr>
        </a:p>
        <a:p>
          <a:pPr algn="l"/>
          <a:r>
            <a:rPr kumimoji="1" lang="ja-JP" altLang="en-US" sz="1100">
              <a:solidFill>
                <a:schemeClr val="tx1"/>
              </a:solidFill>
            </a:rPr>
            <a:t>Ｒ５実施</a:t>
          </a:r>
          <a:r>
            <a:rPr kumimoji="1" lang="ja-JP" altLang="en-US" sz="1100" baseline="0">
              <a:solidFill>
                <a:schemeClr val="tx1"/>
              </a:solidFill>
            </a:rPr>
            <a:t> </a:t>
          </a:r>
          <a:r>
            <a:rPr kumimoji="1" lang="en-US" altLang="ja-JP" sz="1100" baseline="0">
              <a:solidFill>
                <a:schemeClr val="tx1"/>
              </a:solidFill>
            </a:rPr>
            <a:t>11.54</a:t>
          </a:r>
          <a:r>
            <a:rPr kumimoji="1" lang="en-US" altLang="ja-JP" sz="1100">
              <a:solidFill>
                <a:schemeClr val="tx1"/>
              </a:solidFill>
            </a:rPr>
            <a:t>ha</a:t>
          </a:r>
        </a:p>
        <a:p>
          <a:pPr algn="l"/>
          <a:r>
            <a:rPr kumimoji="1" lang="ja-JP" altLang="en-US" sz="1100">
              <a:solidFill>
                <a:schemeClr val="tx1"/>
              </a:solidFill>
            </a:rPr>
            <a:t>Ｒ６実施  </a:t>
          </a:r>
          <a:r>
            <a:rPr kumimoji="1" lang="en-US" altLang="ja-JP" sz="1100">
              <a:solidFill>
                <a:schemeClr val="tx1"/>
              </a:solidFill>
            </a:rPr>
            <a:t>6.79ha</a:t>
          </a:r>
        </a:p>
        <a:p>
          <a:pPr algn="l"/>
          <a:r>
            <a:rPr kumimoji="1" lang="ja-JP" altLang="en-US" sz="1100">
              <a:solidFill>
                <a:schemeClr val="tx1"/>
              </a:solidFill>
            </a:rPr>
            <a:t>　計　　</a:t>
          </a:r>
          <a:r>
            <a:rPr kumimoji="1" lang="ja-JP" altLang="en-US" sz="1100" baseline="0">
              <a:solidFill>
                <a:schemeClr val="tx1"/>
              </a:solidFill>
            </a:rPr>
            <a:t> </a:t>
          </a:r>
          <a:r>
            <a:rPr kumimoji="1" lang="en-US" altLang="ja-JP" sz="1100" baseline="0">
              <a:solidFill>
                <a:schemeClr val="tx1"/>
              </a:solidFill>
            </a:rPr>
            <a:t>18.33ha</a:t>
          </a:r>
        </a:p>
        <a:p>
          <a:pPr algn="l"/>
          <a:r>
            <a:rPr kumimoji="1" lang="ja-JP" altLang="en-US" sz="1100" baseline="0">
              <a:solidFill>
                <a:schemeClr val="tx1"/>
              </a:solidFill>
            </a:rPr>
            <a:t>保育間伐　</a:t>
          </a:r>
          <a:r>
            <a:rPr kumimoji="1" lang="en-US" altLang="ja-JP" sz="1100" baseline="0">
              <a:solidFill>
                <a:schemeClr val="tx1"/>
              </a:solidFill>
            </a:rPr>
            <a:t>0.79ha</a:t>
          </a:r>
          <a:endParaRPr kumimoji="1" lang="ja-JP" altLang="en-US" sz="1100">
            <a:solidFill>
              <a:schemeClr val="tx1"/>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dou-k\&#12496;&#12483;&#12463;&#12450;&#12483;&#12503;%20(D)\My%20Documents\@&#30722;&#38450;&#25104;&#26524;\&#24859;&#23195;%20&#22825;&#29579;&#24029;&#30722;&#38450;\&#22825;&#29579;&#24029;&#65288;&#20234;&#20104;&#22303;&#26408;&#65289;\@2004_3_6%20&#22825;&#29579;&#24029;(&#26368;&#32066;&#65289;&#22259;&#38754;&#65292;&#25968;&#37327;&#38306;&#36899;&#12288;&#65306;&#22577;&#21578;&#26360;&#12399;&#12289;&#29577;&#37326;&#12364;&#20462;&#27491;&#12375;&#12390;&#12356;&#12427;&#12398;&#12391;&#12371;&#12385;&#12425;&#12395;&#12354;&#12427;&#12418;&#12398;&#12399;&#26368;&#32066;&#12391;&#12399;&#12394;&#12356;\&#12456;&#12463;&#12475;&#12523;\&#22825;&#29579;&#24029;&#65288;&#20849;&#29983;&#65289;\DW&#25968;&#37327;&#35336;&#31639;&#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Administrator/My%20Documents/402005&#19979;&#29987;&#24029;&#27211;/02&#30330;&#27880;&#32773;/01-1&#35373;&#35336;&#26360;/&#20837;&#26413;/&#30476;&#24540;&#26413;&#29992;&#34920;&#320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24.11\data\A&#20316;&#26989;&#20013;&#12487;&#12540;&#12479;\&#36947;&#24460;&#23665;&#20844;&#22290;&#32218;\&#36942;&#24180;&#24230;&#25104;&#26524;\&#36947;&#24460;&#23665;&#20844;&#22290;&#32218;&#25968;&#37327;&#35336;&#31639;&#26360;H16.12.1(&#35576;&#26143;&#24314;&#35373;CT)\SS&#25968;&#37327;&#32207;&#25324;&#34920;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Sakuma\ROADPLAN\DR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04_&#27835;&#23665;&#26519;&#36947;&#20418;\&#26862;&#35895;&#29992;\H20&#65374;&#26862;&#35895;\H20\&#22826;&#37070;&#23665;\H19&#22826;&#37070;&#23665;\&#22826;&#37070;&#23665;\&#31934;&#31639;\&#38598;&#35336;&#3492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ROADPLAN\DR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ll_server\dell&#20849;&#26377;\hamasaki\&#29031;&#26126;&#35373;&#35336;\&#36947;&#36335;\&#19968;&#19969;&#30000;&#20572;&#36554;&#22580;&#32218;\&#25968;&#37327;&#34920;&#22793;&#26356;&#65299;&#2637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mpaq\d\My%20Documents\exeldat\BOX&#25968;&#3732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ll_server\dell&#20849;&#26377;\&#26989;&#21209;\&#24029;&#21407;\&#27178;&#24029;\C12\&#26368;&#23567;&#37444;&#31563;&#37327;&#12398;&#29031;&#2661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ERVER\&#20849;&#26377;&#12501;&#12449;&#12452;&#12523;\&#20491;&#20154;&#12501;&#12457;&#12523;&#12480;\&#37326;&#21475;\&#19978;&#19981;&#21205;&#35895;\&#26126;&#32048;&#2018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12487;&#12540;&#12479;\excel\&#19977;&#20117;\&#20013;&#37324;\&#25968;&#37327;&#35336;&#31639;\&#26412;&#20307;&#25968;&#37327;&#35336;&#3163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4735b71dd3f7\Owner\Excel_Dat\&#24029;&#23822;&#22269;&#36947;\&#29992;&#25490;&#27700;&#2403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m-4735b71dd3f7\Owner\H14&#26032;&#35215;&#24037;&#20107;\&#19977;&#31298;&#22320;&#21306;&#25913;&#33391;\&#31309;&#31639;&#36039;&#26009;\&#12479;&#12452;&#12488;&#1252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v-honbu1\&#20849;&#26377;\@H19&#20107;&#26989;&#38306;&#36899;@\&#33541;&#37326;&#24066;&#23383;&#22823;&#20837;\&#25968;&#37327;&#35336;&#31639;\&#33541;&#37326;&#24066;&#23383;&#22823;&#20837;&#65288;&#20316;&#26989;&#36947;&#65289;&#25968;&#37327;&#35336;&#31639;&#26360;"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H14\S208&#12375;&#12425;&#12415;&#27810;&#12480;&#12512;&#20104;&#20633;&#12539;&#35443;&#32048;\&#9679;&#9679;&#26368;&#32066;&#25968;&#37327;&#9679;&#9679;\1&#12480;&#12512;&#24037;\&#25144;&#34086;&#21029;&#31532;&#65297;&#65299;&#21495;&#24202;&#22266;&#24037;&#23433;&#23450;&#35336;&#31639;&#2636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m-4735b71dd3f7\Owner\7&#21495;&#27211;&#19979;&#37096;&#24037;&#24037;&#20107;\474&#21495;&#20037;&#31859;&#22320;&#21306;&#27211;&#26753;&#35443;&#32048;&#35373;&#35336;\&#32013;&#21697;&#29992;&#12398;&#25968;&#37327;\&#65301;&#21495;&#27211;\&#19979;&#37096;&#24037;\&#37325;&#21147;&#24335;&#27096;&#22721;&#25968;&#373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22269;&#36947;386&#21495;\&#20013;&#26449;\&#21407;&#3202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Yosshi\C\&#12362;&#20181;&#20107;\&#35373;&#35336;&#38306;&#20418;\&#23663;&#35373;&#26223;&#33294;\&#23798;&#21407;&#24066;&#65299;&#21495;&#20844;&#22290;\&#25968;&#37327;&#35336;&#31639;&#26360;\&#35336;&#31639;&#26360;&#26412;&#32232;\My%20Documents\&#12450;&#12531;&#12465;&#12540;&#12488;&#12487;&#12540;&#12479;&#65313;&#65288;&#65423;&#65405;&#65408;&#65392;&#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d-hlan7cc\share\H7&#30333;&#29392;&#24029;D4\&#21531;&#27941;&#20316;&#26989;&#31665;\&#25991;&#31456;\&#35373;&#35336;&#38598;D4"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udou-k\&#12496;&#12483;&#12463;&#12450;&#12483;&#12503;%20(D)\My%20Documents\AJH&#27491;&#24335;&#25968;&#37327;&#21083;&#24615;&#39640;&#2739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LESERV\&#22303;&#37444;\&#22303;&#37444;&#12487;&#12540;&#12479;\&#22823;&#38533;\&#12487;&#12540;&#12479;\LUC%20(%20INSEM%20)\&#38463;&#26481;&#22303;&#26408;&#65295;&#39640;&#20451;&#24029;\&#31309;&#31639;&#12477;&#12501;&#12488;(LUC)\LUC&#25171;&#35373;&#21336;&#20385;&#65288;2)&#65422;&#65394;&#65392;&#65433;&#65288;7m&#20197;&#19979;&#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owner\Desktop\&#19971;&#20037;&#20445;&#12288;&#25644;&#20986;&#29575;50&#65285;&#12288;&#25644;&#20986;&#37329;&#20837;&#35373;&#35336;&#26360;&#65288;&#12497;&#12473;&#12527;&#12540;&#12489;&#65306;kan&#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T-LH\&#35373;&#35336;&#21942;&#26989;\Sawayanagi\&#30452;&#24037;\&#27010;&#31639;&#30452;&#24037;\&#65316;&#65335;V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SERV\&#22303;&#37444;\My%20Documents\LUC&#31309;&#31639;&#12510;&#12491;&#12517;&#12450;&#12523;\&#31309;&#31639;&#65404;&#65405;&#65411;&#65425;\012%20&#31309;&#31639;&#65407;&#65420;&#65412;&#65288;&#30330;&#29983;&#26448;&#65289;\INSEM&#25171;&#35373;&#21336;&#20385;(062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ell_server\dell&#20849;&#26377;\&#12450;&#12531;&#12459;&#12540;\&#65393;&#65437;&#65398;&#65392;&#35336;&#31639;&#12539;&#24037;&#20107;&#36027;\&#25968;&#37327;&#35336;&#31639;&#26360;\&#65393;&#65437;&#65398;&#65392;&#25968;&#37327;&#65418;&#65439;&#65394;&#65420;&#65439;&#2637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kanaitsukasa/&#12487;&#12473;&#12463;&#12488;&#12483;&#12503;/&#12422;&#12365;&#12416;&#12425;/&#12422;&#12365;&#12416;&#12425;&#19979;&#35531;1/&#19979;&#35531;&#38306;&#2041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nts%20and%20Settings/d20081002/Local%20Settings/Temporary%20Internet%20Files/Content.IE5/2JNSO9NS/&#19978;&#23460;&#36032;/01&#26045;&#24037;&#35336;&#30011;/&#23460;&#36032;&#24037;&#21306;&#65288;&#24540;&#26413;&#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download\17-65(&#23500;&#21152;&#32654;&#28611;&#32218;&#27211;&#26753;&#19979;&#37096;&#24037;&#35373;&#35336;)\20011002\&#25968;&#37327;\My%20Documents\&#20013;&#26449;\&#21407;&#3202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ILESERV\&#22303;&#37444;\My%20Documents\LUC&#31309;&#31639;&#12510;&#12491;&#12517;&#12450;&#12523;\&#31309;&#31639;&#65404;&#65405;&#65411;&#65425;\01%20&#31309;&#31639;&#65407;&#65420;&#65412;&#65288;&#65400;&#65431;&#65391;&#65404;&#65388;&#65431;&#65437;&#65289;\0710&#20197;&#21069;\0709&#20197;&#21069;\0701&#20197;&#21069;\&#25237;&#20837;&#28151;&#21512;&#22793;&#26356;&#21069;\LUC&#25171;&#35373;&#21336;&#20385;&#65288;1)&#65408;&#65438;&#65437;&#65420;&#65439;&#65412;&#65431;&#65391;&#65400;%20062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92.168.24.79\gyoumu\300&#29694;&#22580;&#12501;&#12457;&#12523;&#12480;\302&#24180;&#24230;&#21029;&#22577;&#21578;&#26360;\H21&#29694;&#22580;&#21029;&#12501;&#12449;&#12452;&#12523;\8091901&#33337;&#24418;&#27810;&#65298;\REPORT\03&#20462;&#27491;\100816\User&#12288;DEG\&#29694;&#22580;&#38306;&#20418;\H16\&#34503;&#27934;&#27810;\&#22259;&#38754;\&#20013;&#38291;&#20316;&#25104;&#29992;&#25552;&#20986;\&#24179;&#38754;&#22259;TOO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20181;&#20107;\&#65316;&#12496;&#12483;&#12463;&#12450;&#12483;&#12503;\&#36942;&#21435;&#12487;&#12540;&#12479;&#12540;\H16&#26329;&#30010;&#31649;&#26356;&#29983;\H16&#26329;&#30010;&#31649;&#26356;&#29983;\&#26045;&#24037;&#35336;&#30011;\&#22793;&#26356;&#26045;&#24037;&#35336;&#30011;&#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ell_server\dell&#20849;&#26377;\03%20&#36947;&#36335;&#37096;\H15-42R%20&#20843;&#40575;&#23665;&#23822;\09&#26368;&#32066;&#25104;&#26524;\&#35373;&#35336;&#22259;\&#31119;&#30693;&#22320;&#21306;&#20462;&#27491;&#22259;&#38754;(&#26368;&#32066;)\&#26412;&#32218;&#25968;&#37327;\&#25793;&#22721;&#2403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ell_server\dell&#20849;&#26377;\Documents%20and%20Settings\OKAZAKI\My%20Documents\&#12469;&#12512;&#12521;&#12452;&#12398;&#26989;\&#35373;&#35336;\&#21513;&#24029;&#35373;&#35336;\&#29289;&#20214;1&#65288;&#20316;&#26989;&#20013;&#65289;\13&#38263;&#37326;&#12488;&#12531;&#12493;&#12523;&#9679;\&#35443;&#32048;&#35373;&#35336;&#22259;&#38754;&#9679;\&#25968;&#37327;&#35336;&#31639;&#26360;\&#30452;&#24037;&#20107;&#360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4179;&#25104;17&#24180;&#24230;&#29694;&#22580;&#21029;\5028100_&#30033;&#23611;\&#65320;&#65297;&#65303;&#25968;&#37327;&#35336;&#31639;\OK&#37628;&#31649;&#2647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ILESERV\&#22303;&#37444;\My%20Documents\LUC&#31309;&#31639;&#12510;&#12491;&#12517;&#12450;&#12523;\INSEM&#26448;&#12398;&#31309;&#31639;\INSEM&#25171;&#35373;&#21336;&#20385;&#65288;&#23470;&#23822;&#65289;062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v-tky01\TOKYO\&#12487;&#12540;&#12479;\excel\&#19977;&#20117;\&#20013;&#37324;\&#25968;&#37327;&#35336;&#31639;\&#26412;&#20307;&#25968;&#37327;&#35336;&#31639;&#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HIINO\&#19977;&#20117;&#22259;&#38754;&#12487;&#12540;\&#12487;&#12540;&#12479;\excel\&#19977;&#20117;\&#20013;&#37324;\&#25968;&#37327;&#35336;&#31639;\&#26412;&#20307;&#25968;&#37327;&#35336;&#31639;&#2636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ELL_SERVER\dell&#20849;&#26377;\&#35914;&#27915;&#29987;&#26989;\NO173+10&#65374;NO177&#65288;&#38463;&#34311;&#35199;&#40595;&#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ILESERV\&#22303;&#37444;\My%20Documents\LUC&#31309;&#31639;&#12510;&#12491;&#12517;&#12450;&#12523;\&#31309;&#31639;&#65404;&#65405;&#65411;&#65425;\01%20&#31309;&#31639;&#65407;&#65420;&#65412;&#65288;&#65400;&#65431;&#65391;&#65404;&#65388;&#65431;&#65437;&#65289;\0710&#20197;&#21069;\0709&#20197;&#21069;\0701&#20197;&#21069;\LUC&#25171;&#35373;&#21336;&#20385;&#65288;1)&#65408;&#65438;&#65437;&#65420;&#65439;&#65412;&#65431;&#65391;&#65400;&#12288;07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irotech2\d\CAD_DATE\&#35199;&#28580;&#20316;&#26989;&#20998;\10&#26376;\4&#21495;&#25968;&#37327;&#35336;&#31639;\&#65300;&#21495;&#25968;&#373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818&#23567;&#30000;&#20117;&#27810;&#24029;&#30722;&#38450;&#12360;&#12435;&#22564;&#35373;&#35336;/&#8251;&#21463;&#38936;&#12487;&#12540;&#12479;/061005&#20013;&#26449;&#12373;&#12435;&#12424;&#12426;&#65297;&#21495;&#65374;&#65299;&#21495;&#27010;&#31639;&#24037;&#36027;&#12539;&#23433;&#23450;&#35336;&#31639;/&#30452;&#24037;-&#23567;&#30000;&#20117;&#27810;&#24029;&#65297;&#2149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data\Fin\18-033(&#26126;&#27835;C)&#23500;&#21152;&#32654;&#28611;&#32218;\&#25968;&#37327;&#35336;&#31639;\&#20316;&#26989;&#20013;\&#26412;&#32218;\03&#22303;&#2403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data\WINDOWS\&#65411;&#65438;&#65405;&#65400;&#65412;&#65391;&#65420;&#65439;\&#23500;&#21152;&#12539;&#32654;&#28611;&#65288;&#35443;&#32048;&#65289;\My%20Documents\&#20013;&#26449;\&#21407;&#3202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My%20Documents\@&#30722;&#38450;&#25104;&#26524;\&#24859;&#23195;%20&#22825;&#29579;&#24029;&#30722;&#38450;\&#22825;&#29579;&#24029;&#65288;&#20234;&#20104;&#22303;&#26408;&#65289;\@2004_3_6%20&#22825;&#29579;&#24029;(&#26368;&#32066;&#65289;&#22259;&#38754;&#65292;&#25968;&#37327;&#38306;&#36899;&#12288;&#65306;&#22577;&#21578;&#26360;&#12399;&#12289;&#29577;&#37326;&#12364;&#20462;&#27491;&#12375;&#12390;&#12356;&#12427;&#12398;&#12391;&#12371;&#12385;&#12425;&#12395;&#12354;&#12427;&#12418;&#12398;&#12399;&#26368;&#32066;&#12391;&#12399;&#12394;&#12356;\&#12456;&#12463;&#12475;&#12523;\&#22825;&#29579;&#24029;&#65288;&#20849;&#29983;&#65289;\DW&#25968;&#37327;&#35336;&#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表紙"/>
      <sheetName val="目次"/>
      <sheetName val="直工"/>
      <sheetName val="総括表"/>
      <sheetName val="鋼総括"/>
      <sheetName val="壁面材"/>
      <sheetName val="ﾀｲ材"/>
      <sheetName val="腹起こし"/>
      <sheetName val="鋼材"/>
      <sheetName val="中詰"/>
      <sheetName val="ｺﾝｸﾘ-ト"/>
      <sheetName val="型枠"/>
      <sheetName val="ﾏｯﾄ他"/>
      <sheetName val="金網、水抜"/>
    </sheetNames>
    <sheetDataSet>
      <sheetData sheetId="0" refreshError="1">
        <row r="3">
          <cell r="C3" t="str">
            <v>天王川砂防えん堤</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川水"/>
      <sheetName val="表紙上水"/>
      <sheetName val="表紙上地"/>
      <sheetName val="表紙佐久地"/>
      <sheetName val="表紙上田建"/>
      <sheetName val="表紙諏訪建"/>
      <sheetName val="表紙佐久建"/>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土量配分表"/>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ランプ"/>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水路工・筋工"/>
      <sheetName val="山腹 "/>
      <sheetName val="法切工"/>
      <sheetName val="切盛（ル）"/>
      <sheetName val="残土"/>
      <sheetName val="運搬量"/>
    </sheetNames>
    <sheetDataSet>
      <sheetData sheetId="0" refreshError="1"/>
      <sheetData sheetId="1" refreshError="1"/>
      <sheetData sheetId="2" refreshError="1"/>
      <sheetData sheetId="3" refreshError="1"/>
      <sheetData sheetId="4" refreshError="1"/>
      <sheetData sheetId="5">
        <row r="17">
          <cell r="J17">
            <v>479.0200000000001</v>
          </cell>
        </row>
      </sheetData>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ランプ"/>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表変更３月"/>
      <sheetName val="#REF"/>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BOX"/>
      <sheetName val="BOX-2連"/>
    </sheetNames>
    <sheetDataSet>
      <sheetData sheetId="0" refreshError="1"/>
      <sheetData sheetId="1" refreshError="1">
        <row r="61">
          <cell r="G61">
            <v>0.5</v>
          </cell>
          <cell r="O61">
            <v>0.5</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19">
          <cell r="E19">
            <v>112.59</v>
          </cell>
        </row>
      </sheetData>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締標準"/>
      <sheetName val="安定計堰"/>
      <sheetName val="貯砂量"/>
      <sheetName val="流出土砂"/>
      <sheetName val="ﾀﾞﾑ明細"/>
      <sheetName val="ダム体積"/>
      <sheetName val="床掘計算"/>
      <sheetName val="掘削訂正"/>
      <sheetName val="間ブロ"/>
      <sheetName val="丸太間詰"/>
      <sheetName val="丸太埋戻"/>
      <sheetName val="ブロ埋戻"/>
      <sheetName val="水平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樋管本体"/>
      <sheetName val="川表翼壁"/>
      <sheetName val="川裏翼壁"/>
      <sheetName val="橋台"/>
      <sheetName val="Sheet1"/>
      <sheetName val="Sheet2"/>
      <sheetName val="Sheet3"/>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用排水集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
      <sheetName val="タイトル"/>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容目次"/>
      <sheetName val="ここから"/>
      <sheetName val="計算書鏡"/>
      <sheetName val="切盛"/>
      <sheetName val="切盛（ル）"/>
      <sheetName val="床堀 (2)"/>
      <sheetName val="人力"/>
      <sheetName val="残土"/>
      <sheetName val="法面切(左）"/>
      <sheetName val="路盤工"/>
      <sheetName val="ブロック積工(1)"/>
      <sheetName val="ブロック積工(2)"/>
    </sheetNames>
    <sheetDataSet>
      <sheetData sheetId="0"/>
      <sheetData sheetId="1"/>
      <sheetData sheetId="2">
        <row r="9">
          <cell r="C9" t="str">
            <v>茅野市字大入（作業道）</v>
          </cell>
        </row>
      </sheetData>
      <sheetData sheetId="3"/>
      <sheetData sheetId="4"/>
      <sheetData sheetId="5"/>
      <sheetData sheetId="6"/>
      <sheetData sheetId="7"/>
      <sheetData sheetId="8"/>
      <sheetData sheetId="9"/>
      <sheetData sheetId="10"/>
      <sheetData sheetId="1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sheetName val="土石流諸元計算"/>
      <sheetName val="入力"/>
      <sheetName val="一覧"/>
      <sheetName val="洪水･越流"/>
      <sheetName val="土石･越流"/>
      <sheetName val="土石･非越"/>
      <sheetName val="水通し(不要)"/>
      <sheetName val="Module1"/>
    </sheetNames>
    <sheetDataSet>
      <sheetData sheetId="0" refreshError="1"/>
      <sheetData sheetId="1"/>
      <sheetData sheetId="2" refreshError="1">
        <row r="5">
          <cell r="L5">
            <v>2</v>
          </cell>
        </row>
        <row r="6">
          <cell r="D6">
            <v>3.24</v>
          </cell>
          <cell r="L6">
            <v>0</v>
          </cell>
        </row>
        <row r="7">
          <cell r="D7">
            <v>0.61</v>
          </cell>
        </row>
        <row r="8">
          <cell r="D8">
            <v>0.2</v>
          </cell>
          <cell r="N8">
            <v>5.68</v>
          </cell>
        </row>
        <row r="9">
          <cell r="D9">
            <v>0.2</v>
          </cell>
        </row>
        <row r="11">
          <cell r="N11">
            <v>1.2</v>
          </cell>
        </row>
        <row r="12">
          <cell r="D12">
            <v>0.6</v>
          </cell>
        </row>
        <row r="13">
          <cell r="D13">
            <v>0</v>
          </cell>
          <cell r="E13">
            <v>0</v>
          </cell>
        </row>
        <row r="14">
          <cell r="D14">
            <v>32.11</v>
          </cell>
          <cell r="E14">
            <v>314.89</v>
          </cell>
        </row>
        <row r="15">
          <cell r="D15">
            <v>2</v>
          </cell>
          <cell r="E15">
            <v>19.61</v>
          </cell>
        </row>
        <row r="16">
          <cell r="D16">
            <v>0.84</v>
          </cell>
          <cell r="E16">
            <v>8.24</v>
          </cell>
        </row>
        <row r="17">
          <cell r="D17">
            <v>1.2</v>
          </cell>
          <cell r="E17">
            <v>11.77</v>
          </cell>
        </row>
        <row r="19">
          <cell r="D19">
            <v>0</v>
          </cell>
        </row>
        <row r="20">
          <cell r="D20">
            <v>0.3</v>
          </cell>
        </row>
        <row r="47">
          <cell r="D47">
            <v>0.61</v>
          </cell>
        </row>
        <row r="48">
          <cell r="D48">
            <v>0.2</v>
          </cell>
          <cell r="H48">
            <v>6.71</v>
          </cell>
        </row>
        <row r="50">
          <cell r="D50">
            <v>2.9960000000000004</v>
          </cell>
        </row>
        <row r="51">
          <cell r="D51">
            <v>5.9240000000000004</v>
          </cell>
        </row>
      </sheetData>
      <sheetData sheetId="3"/>
      <sheetData sheetId="4"/>
      <sheetData sheetId="5"/>
      <sheetData sheetId="6"/>
      <sheetData sheetId="7"/>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力式集計表"/>
      <sheetName val="A1"/>
      <sheetName val="A2"/>
    </sheetNames>
    <sheetDataSet>
      <sheetData sheetId="0" refreshError="1"/>
      <sheetData sheetId="1" refreshError="1">
        <row r="146">
          <cell r="L146">
            <v>7.4059999999999997</v>
          </cell>
        </row>
      </sheetData>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集計表"/>
      <sheetName val="水路工"/>
      <sheetName val="集水桝"/>
      <sheetName val="函渠工"/>
      <sheetName val="ｶﾞｰﾄﾞﾚｰﾙ"/>
      <sheetName val="安全施設工"/>
      <sheetName val="√"/>
      <sheetName val="ﾌﾞﾛｯｸ積擁壁"/>
      <sheetName val="ブロック積擁壁計算書(護岸)"/>
      <sheetName val="ﾌﾞﾛｯｸ積計算書（切）"/>
      <sheetName val="ﾌﾞﾛｯｸ積計算書(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流量（設計基準）"/>
      <sheetName val="水通し(1：0.5)"/>
      <sheetName val="水叩（経験・半理論）"/>
      <sheetName val="水叩（関東地建）"/>
      <sheetName val="安定洪水ｼｰﾄ"/>
      <sheetName val="安定計算（報）"/>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ﾌﾞﾛｯｸ入力"/>
      <sheetName val="ＴＢ表入力"/>
      <sheetName val="表紙1"/>
      <sheetName val="工法概要"/>
      <sheetName val="基条"/>
      <sheetName val="表紙2"/>
      <sheetName val="設計概要"/>
      <sheetName val="設計手法"/>
      <sheetName val="表紙3 "/>
      <sheetName val="表紙4 "/>
      <sheetName val="●参考金額"/>
      <sheetName val="●材料数量"/>
      <sheetName val="●本体"/>
      <sheetName val="●ｺｰﾅｰ部"/>
      <sheetName val="●基礎本体 "/>
      <sheetName val="●基礎間詰"/>
      <sheetName val="●基礎裏砕石"/>
      <sheetName val="●基礎下砕石"/>
      <sheetName val="●笠石(ﾌｨﾙﾀ)"/>
      <sheetName val="●均し(ﾌｨﾙﾀ)"/>
      <sheetName val="●ＥＰＳ・ゴムプレート"/>
      <sheetName val="高欄（本体）"/>
      <sheetName val="高欄（均し）"/>
      <sheetName val="高欄（砕石）"/>
      <sheetName val="●鉄筋重量"/>
      <sheetName val="排水工"/>
      <sheetName val="JH排水"/>
      <sheetName val="壁背面砂"/>
      <sheetName val="表紙5"/>
      <sheetName val="歩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8">
          <cell r="F18">
            <v>0</v>
          </cell>
        </row>
        <row r="220">
          <cell r="F220">
            <v>0</v>
          </cell>
        </row>
        <row r="224">
          <cell r="F224">
            <v>0</v>
          </cell>
        </row>
        <row r="227">
          <cell r="F227">
            <v>0</v>
          </cell>
        </row>
        <row r="235">
          <cell r="F235">
            <v>0</v>
          </cell>
        </row>
        <row r="238">
          <cell r="F238">
            <v>0</v>
          </cell>
        </row>
        <row r="241">
          <cell r="F241">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入力"/>
      <sheetName val="計算ｼｰﾄ"/>
      <sheetName val="L1.打設単価"/>
      <sheetName val="L2.材料・製造"/>
      <sheetName val="L3.積込・運搬・投入"/>
      <sheetName val="L4.敷均・締固・清掃養生"/>
      <sheetName val="L5.水抜き"/>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表"/>
      <sheetName val="表紙"/>
      <sheetName val="金抜き表紙"/>
      <sheetName val="公表用表紙"/>
      <sheetName val="県営林（積算見積表）"/>
      <sheetName val="計画書"/>
      <sheetName val="計画書 (金抜き)"/>
      <sheetName val="県営林（総括表）"/>
      <sheetName val="総括・伐木単価"/>
      <sheetName val="集材・造材単価（車両系）"/>
      <sheetName val="集材・造材単価（架線系）"/>
      <sheetName val="集材・造材単価（架線系自走式）"/>
      <sheetName val="小運搬・その他単価"/>
      <sheetName val="森林作業道明細"/>
      <sheetName val="森林作業単価"/>
      <sheetName val="森林作業単価 (2)"/>
      <sheetName val="生産１"/>
      <sheetName val="その他経費"/>
      <sheetName val="木材販売額"/>
      <sheetName val="価格調書１"/>
      <sheetName val="利用率１　"/>
      <sheetName val="価格調書２"/>
      <sheetName val="利用率２　"/>
      <sheetName val="調査集計"/>
      <sheetName val="積算単価"/>
      <sheetName val="管理費率"/>
      <sheetName val="手数料等因子"/>
      <sheetName val="設計因子"/>
      <sheetName val="総括・伐木単価 (金抜き)"/>
      <sheetName val="集材・造材単価（車両系） (金抜き)"/>
      <sheetName val="集材・造材単価（架線系） (金抜き)"/>
      <sheetName val="集材・造材単価（架線系自走式） (金抜き)"/>
      <sheetName val="小運搬・その他単価 (金抜き)"/>
      <sheetName val="生産１ (金抜き)"/>
      <sheetName val="森林作業道（金抜き）"/>
      <sheetName val="調査集計 (金抜き)"/>
      <sheetName val="元表"/>
      <sheetName val="伐倒"/>
      <sheetName val="集材"/>
      <sheetName val="架線系架設撤去"/>
      <sheetName val="造材(ﾌﾟﾛｾｯｻ)"/>
      <sheetName val="小運搬"/>
      <sheetName val="U3フォワーダ"/>
      <sheetName val="自走式搬器"/>
      <sheetName val="運材"/>
      <sheetName val="運賃表"/>
      <sheetName val="伐倒・生産性(調整）"/>
      <sheetName val="トラクタ集材"/>
      <sheetName val="信州式"/>
      <sheetName val="ランニングスカイライン"/>
      <sheetName val="ﾌﾟﾛｾｯｻ計算表"/>
      <sheetName val="元表(プロセッサ）"/>
      <sheetName val="運材計算表"/>
      <sheetName val="損料"/>
      <sheetName val="燃料・油脂類"/>
      <sheetName val="伐木造材(手作業）計算式"/>
      <sheetName val="ﾗｼﾞｷｬﾘｰ(回帰下げ荷)"/>
      <sheetName val="ﾗｼﾞｷｬﾘｰ(回帰上げ荷)"/>
      <sheetName val="名前一覧"/>
      <sheetName val="作業フロー"/>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sheetData sheetId="11"/>
      <sheetData sheetId="12">
        <row r="30">
          <cell r="I30">
            <v>0</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9">
          <cell r="Q39">
            <v>340.17</v>
          </cell>
        </row>
      </sheetData>
      <sheetData sheetId="24">
        <row r="7">
          <cell r="E7">
            <v>23800</v>
          </cell>
        </row>
        <row r="9">
          <cell r="E9">
            <v>20400</v>
          </cell>
        </row>
        <row r="13">
          <cell r="E13">
            <v>171</v>
          </cell>
        </row>
        <row r="16">
          <cell r="E16">
            <v>430</v>
          </cell>
        </row>
      </sheetData>
      <sheetData sheetId="25"/>
      <sheetData sheetId="26" refreshError="1"/>
      <sheetData sheetId="27">
        <row r="23">
          <cell r="F23">
            <v>15.7</v>
          </cell>
        </row>
        <row r="24">
          <cell r="F24">
            <v>30.3</v>
          </cell>
        </row>
        <row r="25">
          <cell r="F25">
            <v>0.5</v>
          </cell>
        </row>
        <row r="26">
          <cell r="F26">
            <v>6</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8">
          <cell r="G38">
            <v>12.89</v>
          </cell>
        </row>
        <row r="39">
          <cell r="G39">
            <v>27.99</v>
          </cell>
        </row>
        <row r="40">
          <cell r="G40">
            <v>83.97</v>
          </cell>
        </row>
        <row r="41">
          <cell r="G41">
            <v>8.9600000000000009</v>
          </cell>
        </row>
        <row r="42">
          <cell r="G42">
            <v>26.88</v>
          </cell>
        </row>
        <row r="46">
          <cell r="N46">
            <v>0.15</v>
          </cell>
        </row>
        <row r="47">
          <cell r="N47">
            <v>7.4999999999999997E-2</v>
          </cell>
        </row>
        <row r="48">
          <cell r="D48">
            <v>1</v>
          </cell>
        </row>
        <row r="49">
          <cell r="D49">
            <v>1</v>
          </cell>
        </row>
        <row r="88">
          <cell r="G88">
            <v>4.29</v>
          </cell>
        </row>
        <row r="89">
          <cell r="G89">
            <v>12.87</v>
          </cell>
        </row>
        <row r="90">
          <cell r="G90">
            <v>58.489999999999995</v>
          </cell>
        </row>
        <row r="91">
          <cell r="G91">
            <v>175.47</v>
          </cell>
        </row>
      </sheetData>
      <sheetData sheetId="38">
        <row r="37">
          <cell r="E37">
            <v>3</v>
          </cell>
        </row>
        <row r="42">
          <cell r="G42">
            <v>11.5</v>
          </cell>
        </row>
      </sheetData>
      <sheetData sheetId="39" refreshError="1"/>
      <sheetData sheetId="40" refreshError="1"/>
      <sheetData sheetId="41" refreshError="1"/>
      <sheetData sheetId="42" refreshError="1"/>
      <sheetData sheetId="43" refreshError="1"/>
      <sheetData sheetId="44">
        <row r="52">
          <cell r="Q52">
            <v>21790</v>
          </cell>
        </row>
        <row r="54">
          <cell r="Q54">
            <v>21790</v>
          </cell>
        </row>
        <row r="56">
          <cell r="Q56">
            <v>20660</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amp;概算直工"/>
      <sheetName val="数量総括"/>
      <sheetName val="鋼材重量"/>
      <sheetName val="数量計算"/>
      <sheetName val="タイ材ｻｲｽﾞ"/>
      <sheetName val="タイ材本数"/>
      <sheetName val="直工"/>
      <sheetName val="集計表 １"/>
      <sheetName val="集計表２"/>
      <sheetName val="1.作業土工"/>
      <sheetName val="土量計算書"/>
      <sheetName val="土量計算書 (2)"/>
      <sheetName val="作業土工根拠図"/>
      <sheetName val="2.既製杭工"/>
      <sheetName val="杭φ350"/>
      <sheetName val="既製杭工根拠図"/>
      <sheetName val="3.矢板工"/>
      <sheetName val="4.函渠工集計表"/>
      <sheetName val="Aブロック"/>
      <sheetName val="Bブロック"/>
      <sheetName val="Cブロック"/>
      <sheetName val="Dブロック"/>
      <sheetName val="Eブロック"/>
      <sheetName val="函渠工根拠図"/>
      <sheetName val="5.翼壁工"/>
      <sheetName val="翼壁工根拠図"/>
      <sheetName val="減勢工"/>
      <sheetName val="減勢工根拠図"/>
    </sheetNames>
    <sheetDataSet>
      <sheetData sheetId="0" refreshError="1">
        <row r="4">
          <cell r="I4">
            <v>1</v>
          </cell>
        </row>
      </sheetData>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入力"/>
      <sheetName val="計算ｼｰﾄ"/>
      <sheetName val="計算ｼｰﾄ（材料運搬）"/>
      <sheetName val="L1.打設単価"/>
      <sheetName val="L2.混合材料"/>
      <sheetName val="L3.投入・混合"/>
      <sheetName val="L4.内部材運搬"/>
      <sheetName val="L5.敷均・締固・清掃養生"/>
      <sheetName val="L6.水抜"/>
      <sheetName val="K1.基礎ｺﾝｸﾘｰﾄ"/>
      <sheetName val="K2.基礎ｺﾝｸﾘｰﾄ"/>
      <sheetName val="K3.基礎ｺﾝｸﾘｰﾄ"/>
      <sheetName val="計算ｼｰﾄ（材料運搬） (2)未使用"/>
      <sheetName val="L2-2.混合材料 (2)未使用"/>
    </sheetNames>
    <sheetDataSet>
      <sheetData sheetId="0" refreshError="1">
        <row r="68">
          <cell r="F68">
            <v>32000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条件"/>
      <sheetName val="ア集計"/>
      <sheetName val="ア内訳"/>
      <sheetName val="ア内訳図無"/>
    </sheetNames>
    <sheetDataSet>
      <sheetData sheetId="0">
        <row r="9">
          <cell r="J9" t="str">
            <v>F20UA</v>
          </cell>
          <cell r="K9" t="str">
            <v>F40UA</v>
          </cell>
          <cell r="L9" t="str">
            <v>F50UA</v>
          </cell>
          <cell r="M9" t="str">
            <v>F60UA</v>
          </cell>
          <cell r="N9" t="str">
            <v>F70UA</v>
          </cell>
          <cell r="O9" t="str">
            <v>F100UA</v>
          </cell>
          <cell r="P9" t="str">
            <v>F110UA</v>
          </cell>
          <cell r="Q9" t="str">
            <v>F130UA</v>
          </cell>
          <cell r="R9" t="str">
            <v>F170UA</v>
          </cell>
        </row>
        <row r="10">
          <cell r="I10" t="str">
            <v>構成</v>
          </cell>
          <cell r="J10" t="str">
            <v>1*φ15.2</v>
          </cell>
          <cell r="K10" t="str">
            <v>1*φ17.8</v>
          </cell>
          <cell r="L10" t="str">
            <v>1*φ20.3</v>
          </cell>
          <cell r="M10" t="str">
            <v>1*φ21.8</v>
          </cell>
          <cell r="N10" t="str">
            <v>7*φ9.5</v>
          </cell>
          <cell r="O10" t="str">
            <v>7*φ11.1</v>
          </cell>
          <cell r="P10" t="str">
            <v>7*φ12.4</v>
          </cell>
          <cell r="Q10" t="str">
            <v>7*φ12.7</v>
          </cell>
          <cell r="R10" t="str">
            <v>7*φ15.2</v>
          </cell>
        </row>
        <row r="12">
          <cell r="I12" t="str">
            <v>削孔径</v>
          </cell>
          <cell r="J12">
            <v>90</v>
          </cell>
          <cell r="K12">
            <v>115</v>
          </cell>
          <cell r="L12">
            <v>115</v>
          </cell>
          <cell r="M12">
            <v>115</v>
          </cell>
          <cell r="N12">
            <v>115</v>
          </cell>
          <cell r="O12">
            <v>135</v>
          </cell>
          <cell r="P12">
            <v>135</v>
          </cell>
          <cell r="Q12">
            <v>135</v>
          </cell>
          <cell r="R12">
            <v>135</v>
          </cell>
        </row>
        <row r="13">
          <cell r="I13" t="str">
            <v>注入パイプ径</v>
          </cell>
          <cell r="J13">
            <v>21.5</v>
          </cell>
          <cell r="K13">
            <v>21.5</v>
          </cell>
          <cell r="L13">
            <v>21.5</v>
          </cell>
          <cell r="M13">
            <v>21.5</v>
          </cell>
          <cell r="N13">
            <v>21.5</v>
          </cell>
          <cell r="O13">
            <v>21.5</v>
          </cell>
          <cell r="P13">
            <v>21.5</v>
          </cell>
          <cell r="Q13">
            <v>21.5</v>
          </cell>
          <cell r="R13">
            <v>21.5</v>
          </cell>
        </row>
        <row r="14">
          <cell r="I14" t="str">
            <v>スライドパイプ外径</v>
          </cell>
          <cell r="J14">
            <v>21.6</v>
          </cell>
          <cell r="K14">
            <v>24.2</v>
          </cell>
          <cell r="L14">
            <v>26.7</v>
          </cell>
          <cell r="M14">
            <v>28.2</v>
          </cell>
          <cell r="N14">
            <v>34.9</v>
          </cell>
          <cell r="O14">
            <v>39.700000000000003</v>
          </cell>
          <cell r="P14">
            <v>43.6</v>
          </cell>
          <cell r="Q14">
            <v>44.5</v>
          </cell>
          <cell r="R14">
            <v>52</v>
          </cell>
        </row>
        <row r="15">
          <cell r="I15" t="str">
            <v>マンション長</v>
          </cell>
          <cell r="J15">
            <v>170</v>
          </cell>
          <cell r="K15">
            <v>240</v>
          </cell>
          <cell r="L15">
            <v>240</v>
          </cell>
          <cell r="M15">
            <v>280</v>
          </cell>
          <cell r="N15">
            <v>240</v>
          </cell>
          <cell r="O15">
            <v>280</v>
          </cell>
          <cell r="P15">
            <v>340</v>
          </cell>
          <cell r="Q15">
            <v>350</v>
          </cell>
          <cell r="R15">
            <v>420</v>
          </cell>
        </row>
        <row r="16">
          <cell r="I16" t="str">
            <v>定着体長　1</v>
          </cell>
          <cell r="J16">
            <v>1200</v>
          </cell>
          <cell r="K16">
            <v>1400</v>
          </cell>
          <cell r="L16">
            <v>1700</v>
          </cell>
          <cell r="M16">
            <v>1800</v>
          </cell>
          <cell r="N16">
            <v>2100</v>
          </cell>
          <cell r="O16">
            <v>2400</v>
          </cell>
          <cell r="P16">
            <v>2600</v>
          </cell>
          <cell r="Q16">
            <v>2800</v>
          </cell>
          <cell r="R16">
            <v>3400</v>
          </cell>
        </row>
        <row r="17">
          <cell r="I17" t="str">
            <v>"         2</v>
          </cell>
          <cell r="J17">
            <v>1800</v>
          </cell>
          <cell r="K17">
            <v>2200</v>
          </cell>
          <cell r="L17">
            <v>2600</v>
          </cell>
          <cell r="M17">
            <v>2900</v>
          </cell>
          <cell r="N17">
            <v>3300</v>
          </cell>
          <cell r="O17">
            <v>3700</v>
          </cell>
          <cell r="P17">
            <v>4000</v>
          </cell>
          <cell r="Q17">
            <v>4400</v>
          </cell>
          <cell r="R17">
            <v>4500</v>
          </cell>
        </row>
        <row r="18">
          <cell r="I18" t="str">
            <v>定着体径</v>
          </cell>
          <cell r="J18">
            <v>38.1</v>
          </cell>
          <cell r="K18">
            <v>45</v>
          </cell>
          <cell r="L18">
            <v>48.6</v>
          </cell>
          <cell r="M18">
            <v>50.8</v>
          </cell>
          <cell r="N18">
            <v>54</v>
          </cell>
          <cell r="O18">
            <v>65</v>
          </cell>
          <cell r="P18">
            <v>70</v>
          </cell>
          <cell r="Q18">
            <v>73</v>
          </cell>
          <cell r="R18">
            <v>79.5</v>
          </cell>
        </row>
        <row r="19">
          <cell r="J19" t="str">
            <v>1*φ15.2  F20UA</v>
          </cell>
          <cell r="K19" t="str">
            <v>1*φ17.8  F40UA</v>
          </cell>
          <cell r="L19" t="str">
            <v>1*φ20.3  F50UA</v>
          </cell>
          <cell r="M19" t="str">
            <v>1*φ21.8  F60UA</v>
          </cell>
          <cell r="N19" t="str">
            <v>7*φ9.5  F70UA</v>
          </cell>
          <cell r="O19" t="str">
            <v>7*φ11.1  F100UA</v>
          </cell>
          <cell r="P19" t="str">
            <v>7*φ12.4  F110UA</v>
          </cell>
          <cell r="Q19" t="str">
            <v>7*φ12.7  F130UA</v>
          </cell>
          <cell r="R19" t="str">
            <v>7*φ15.2  F170UA</v>
          </cell>
        </row>
        <row r="21">
          <cell r="J21" t="str">
            <v>削孔径　φ90</v>
          </cell>
          <cell r="K21" t="str">
            <v>削孔径　φ115</v>
          </cell>
          <cell r="L21" t="str">
            <v>削孔径　φ115</v>
          </cell>
          <cell r="M21" t="str">
            <v>削孔径　φ115</v>
          </cell>
          <cell r="N21" t="str">
            <v>削孔径　φ115</v>
          </cell>
          <cell r="O21" t="str">
            <v>削孔径　φ135</v>
          </cell>
          <cell r="P21" t="str">
            <v>削孔径　φ135</v>
          </cell>
          <cell r="Q21" t="str">
            <v>削孔径　φ135</v>
          </cell>
          <cell r="R21" t="str">
            <v>削孔径　φ135</v>
          </cell>
        </row>
        <row r="22">
          <cell r="J22" t="str">
            <v>φ21.5</v>
          </cell>
          <cell r="K22" t="str">
            <v>φ21.5</v>
          </cell>
          <cell r="L22" t="str">
            <v>φ21.5</v>
          </cell>
          <cell r="M22" t="str">
            <v>φ21.5</v>
          </cell>
          <cell r="N22" t="str">
            <v>φ21.5</v>
          </cell>
          <cell r="O22" t="str">
            <v>φ21.5</v>
          </cell>
          <cell r="P22" t="str">
            <v>φ21.5</v>
          </cell>
          <cell r="Q22" t="str">
            <v>φ21.5</v>
          </cell>
          <cell r="R22" t="str">
            <v>φ21.5</v>
          </cell>
        </row>
        <row r="23">
          <cell r="J23" t="str">
            <v>(F20UA用)</v>
          </cell>
          <cell r="K23" t="str">
            <v>(F40UA用)</v>
          </cell>
          <cell r="L23" t="str">
            <v>(F50UA用)</v>
          </cell>
          <cell r="M23" t="str">
            <v>(F60UA用)</v>
          </cell>
          <cell r="N23" t="str">
            <v>(F70UA用)</v>
          </cell>
          <cell r="O23" t="str">
            <v>(F100UA用)</v>
          </cell>
          <cell r="P23" t="str">
            <v>(F110UA用)</v>
          </cell>
          <cell r="Q23" t="str">
            <v>(F130UA用)</v>
          </cell>
          <cell r="R23" t="str">
            <v>(F170UA用)</v>
          </cell>
        </row>
        <row r="24">
          <cell r="I24" t="str">
            <v>余長</v>
          </cell>
          <cell r="J24">
            <v>200</v>
          </cell>
          <cell r="K24">
            <v>200</v>
          </cell>
          <cell r="L24">
            <v>200</v>
          </cell>
          <cell r="M24">
            <v>200</v>
          </cell>
          <cell r="N24">
            <v>200</v>
          </cell>
          <cell r="O24">
            <v>200</v>
          </cell>
          <cell r="P24">
            <v>200</v>
          </cell>
          <cell r="Q24">
            <v>200</v>
          </cell>
          <cell r="R24">
            <v>200</v>
          </cell>
        </row>
        <row r="26">
          <cell r="I26" t="str">
            <v>支圧リング長</v>
          </cell>
          <cell r="J26">
            <v>20</v>
          </cell>
          <cell r="K26">
            <v>20</v>
          </cell>
          <cell r="L26">
            <v>20</v>
          </cell>
          <cell r="M26">
            <v>20</v>
          </cell>
          <cell r="N26">
            <v>20</v>
          </cell>
          <cell r="O26">
            <v>20</v>
          </cell>
          <cell r="P26">
            <v>20</v>
          </cell>
          <cell r="Q26">
            <v>20</v>
          </cell>
          <cell r="R26">
            <v>20</v>
          </cell>
        </row>
        <row r="27">
          <cell r="I27" t="str">
            <v>マン+リン+定1</v>
          </cell>
          <cell r="J27">
            <v>1390</v>
          </cell>
          <cell r="K27">
            <v>1660</v>
          </cell>
          <cell r="L27">
            <v>1960</v>
          </cell>
          <cell r="M27">
            <v>2100</v>
          </cell>
          <cell r="N27">
            <v>2360</v>
          </cell>
          <cell r="O27">
            <v>2700</v>
          </cell>
          <cell r="P27">
            <v>2960</v>
          </cell>
          <cell r="Q27">
            <v>3170</v>
          </cell>
          <cell r="R27">
            <v>3840</v>
          </cell>
        </row>
        <row r="28">
          <cell r="I28" t="str">
            <v>マン+リン+定2</v>
          </cell>
          <cell r="J28">
            <v>1990</v>
          </cell>
          <cell r="K28">
            <v>2460</v>
          </cell>
          <cell r="L28">
            <v>2860</v>
          </cell>
          <cell r="M28">
            <v>3200</v>
          </cell>
          <cell r="N28">
            <v>3560</v>
          </cell>
          <cell r="O28">
            <v>4000</v>
          </cell>
          <cell r="P28">
            <v>4360</v>
          </cell>
          <cell r="Q28">
            <v>4770</v>
          </cell>
          <cell r="R28">
            <v>4940</v>
          </cell>
        </row>
        <row r="29">
          <cell r="I29" t="str">
            <v>アンカープレート</v>
          </cell>
          <cell r="J29" t="str">
            <v>PL-200×200×25</v>
          </cell>
          <cell r="K29" t="str">
            <v>PL-220×220×28</v>
          </cell>
          <cell r="L29" t="str">
            <v>PL-240×240×30</v>
          </cell>
          <cell r="M29" t="str">
            <v>PL-250×250×30</v>
          </cell>
          <cell r="N29" t="str">
            <v>PL-260×260×36</v>
          </cell>
          <cell r="O29" t="str">
            <v>PL-280×280×36</v>
          </cell>
          <cell r="P29" t="str">
            <v>PL-300×300×36</v>
          </cell>
          <cell r="Q29" t="str">
            <v>PL-320×320×38</v>
          </cell>
          <cell r="R29" t="str">
            <v>PL-350×350×40</v>
          </cell>
        </row>
        <row r="30">
          <cell r="J30">
            <v>200</v>
          </cell>
          <cell r="K30">
            <v>220</v>
          </cell>
          <cell r="L30">
            <v>240</v>
          </cell>
          <cell r="M30">
            <v>250</v>
          </cell>
          <cell r="N30">
            <v>260</v>
          </cell>
          <cell r="O30">
            <v>280</v>
          </cell>
          <cell r="P30">
            <v>300</v>
          </cell>
          <cell r="Q30">
            <v>320</v>
          </cell>
          <cell r="R30">
            <v>350</v>
          </cell>
        </row>
        <row r="31">
          <cell r="I31" t="str">
            <v>　　プレート厚</v>
          </cell>
          <cell r="J31">
            <v>25</v>
          </cell>
          <cell r="K31">
            <v>28</v>
          </cell>
          <cell r="L31">
            <v>30</v>
          </cell>
          <cell r="M31">
            <v>30</v>
          </cell>
          <cell r="N31">
            <v>36</v>
          </cell>
          <cell r="O31">
            <v>36</v>
          </cell>
          <cell r="P31">
            <v>36</v>
          </cell>
          <cell r="Q31">
            <v>38</v>
          </cell>
          <cell r="R31">
            <v>40</v>
          </cell>
        </row>
        <row r="32">
          <cell r="I32" t="str">
            <v>　　φ</v>
          </cell>
          <cell r="J32">
            <v>46</v>
          </cell>
          <cell r="K32">
            <v>52</v>
          </cell>
          <cell r="L32">
            <v>52</v>
          </cell>
          <cell r="M32">
            <v>58</v>
          </cell>
          <cell r="N32">
            <v>58</v>
          </cell>
          <cell r="O32">
            <v>65</v>
          </cell>
          <cell r="P32">
            <v>71</v>
          </cell>
          <cell r="Q32">
            <v>71</v>
          </cell>
          <cell r="R32">
            <v>83</v>
          </cell>
        </row>
        <row r="33">
          <cell r="I33" t="str">
            <v>防錆テープ</v>
          </cell>
          <cell r="J33">
            <v>50</v>
          </cell>
          <cell r="K33">
            <v>50</v>
          </cell>
          <cell r="L33">
            <v>100</v>
          </cell>
          <cell r="M33">
            <v>100</v>
          </cell>
          <cell r="N33">
            <v>100</v>
          </cell>
          <cell r="O33">
            <v>150</v>
          </cell>
          <cell r="P33">
            <v>150</v>
          </cell>
          <cell r="Q33">
            <v>150</v>
          </cell>
          <cell r="R33">
            <v>200</v>
          </cell>
        </row>
        <row r="34">
          <cell r="I34" t="str">
            <v>防錆油</v>
          </cell>
          <cell r="J34">
            <v>0.82</v>
          </cell>
          <cell r="K34">
            <v>0.78</v>
          </cell>
          <cell r="L34">
            <v>0.96</v>
          </cell>
          <cell r="M34">
            <v>0.95</v>
          </cell>
          <cell r="N34">
            <v>0.89</v>
          </cell>
          <cell r="O34">
            <v>2.58</v>
          </cell>
          <cell r="P34">
            <v>2.5</v>
          </cell>
          <cell r="Q34">
            <v>2.5</v>
          </cell>
          <cell r="R34">
            <v>2.1800000000000002</v>
          </cell>
        </row>
      </sheetData>
      <sheetData sheetId="1"/>
      <sheetData sheetId="2"/>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1"/>
      <sheetName val="内訳"/>
      <sheetName val="見積1"/>
      <sheetName val="施工体制丸藤商会"/>
      <sheetName val="見積松井建材"/>
      <sheetName val="施工体制松井建材"/>
      <sheetName val="施工体系図 (2)"/>
      <sheetName val="見積ニチレキ"/>
      <sheetName val="見積北原重機"/>
      <sheetName val="新規入場者"/>
      <sheetName val="施工体制ワールド"/>
      <sheetName val="通知書 (4)"/>
      <sheetName val="退職金共済制度加入調書"/>
      <sheetName val="施工体制塩沢産業"/>
      <sheetName val="施工体制ニチレキ"/>
      <sheetName val="施工体系図 (3)"/>
      <sheetName val="通知書 (5)"/>
      <sheetName val="施工体制ワールド (2)"/>
      <sheetName val="新規入場者 (2)"/>
      <sheetName val="通知書 (6)"/>
      <sheetName val="施工体制ニチレキ (2)"/>
      <sheetName val="入力シート"/>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上地"/>
      <sheetName val="内訳書"/>
      <sheetName val="代価表"/>
      <sheetName val="科目表"/>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集計表"/>
      <sheetName val="水路工"/>
      <sheetName val="集水桝"/>
      <sheetName val="函渠工"/>
      <sheetName val="ｶﾞｰﾄﾞﾚｰﾙ"/>
      <sheetName val="安全施設工"/>
      <sheetName val="√"/>
      <sheetName val="ﾌﾞﾛｯｸ積擁壁"/>
      <sheetName val="ブロック積擁壁計算書(護岸)"/>
      <sheetName val="ﾌﾞﾛｯｸ積計算書（切）"/>
      <sheetName val="ﾌﾞﾛｯｸ積計算書(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入力"/>
      <sheetName val="計算ｼｰﾄ"/>
      <sheetName val="L1.打設単価"/>
      <sheetName val="L2.材料・LUC製造"/>
      <sheetName val="L3.LUC積込・運搬"/>
      <sheetName val="L4.敷均・締固・清掃・養生"/>
      <sheetName val="L5.水抜き"/>
      <sheetName val="K1.基礎ｺﾝｸﾘｰﾄ"/>
      <sheetName val="K2.基礎ｺﾝｸﾘｰﾄ"/>
      <sheetName val="K3.基礎ｺﾝｸﾘｰﾄ"/>
    </sheetNames>
    <sheetDataSet>
      <sheetData sheetId="0" refreshError="1">
        <row r="20">
          <cell r="E20">
            <v>17400</v>
          </cell>
        </row>
        <row r="29">
          <cell r="F29">
            <v>66</v>
          </cell>
        </row>
      </sheetData>
      <sheetData sheetId="1"/>
      <sheetData sheetId="2"/>
      <sheetData sheetId="3"/>
      <sheetData sheetId="4"/>
      <sheetData sheetId="5"/>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匂配"/>
      <sheetName val="標高・距離・斜距離"/>
      <sheetName val="集計表"/>
      <sheetName val="求積2"/>
      <sheetName val="Sheet1 (2)"/>
    </sheetNames>
    <sheetDataSet>
      <sheetData sheetId="0"/>
      <sheetData sheetId="1">
        <row r="1">
          <cell r="K1">
            <v>1</v>
          </cell>
        </row>
      </sheetData>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工事概要"/>
      <sheetName val="２．工程表"/>
      <sheetName val="２．計画工程表 検討 (2)"/>
      <sheetName val="２．計画工程表 (当初)"/>
      <sheetName val="３．現場組織表"/>
      <sheetName val="４．安全管理（1）～（5）"/>
      <sheetName val="４．安全管理（6）当初"/>
      <sheetName val="５．施工機械 (当初)"/>
      <sheetName val="６．主要材料 (2)"/>
      <sheetName val="７．施工方法１"/>
      <sheetName val="７．施工方法2"/>
      <sheetName val="７．施工方法"/>
      <sheetName val="土留支保工手順"/>
      <sheetName val="８．施工管理計画"/>
      <sheetName val="９．緊急時の体制"/>
      <sheetName val="10．交通管理（3） (2)"/>
      <sheetName val="１１．環境対策"/>
      <sheetName val="13．再生資源"/>
      <sheetName val="14.その他"/>
      <sheetName val="事前調査"/>
      <sheetName val="略図"/>
      <sheetName val="作業員のみなさんへ"/>
      <sheetName val="再生資源利用促進書 (2)"/>
      <sheetName val="Sheet1"/>
      <sheetName val="再生資源利用書 (2)"/>
    </sheetNames>
    <sheetDataSet>
      <sheetData sheetId="0"/>
      <sheetData sheetId="1"/>
      <sheetData sheetId="2"/>
      <sheetData sheetId="3"/>
      <sheetData sheetId="4"/>
      <sheetData sheetId="5"/>
      <sheetData sheetId="6">
        <row r="1">
          <cell r="A1" t="str">
            <v>３．現場組織表</v>
          </cell>
        </row>
        <row r="6">
          <cell r="C6" t="str">
            <v>現場代理人</v>
          </cell>
          <cell r="H6" t="str">
            <v>赤羽　治喜</v>
          </cell>
        </row>
        <row r="7">
          <cell r="C7" t="str">
            <v>主任技術者</v>
          </cell>
          <cell r="G7" t="str">
            <v>１級</v>
          </cell>
          <cell r="H7" t="str">
            <v>赤羽　治喜</v>
          </cell>
        </row>
        <row r="8">
          <cell r="C8" t="str">
            <v>監理技術者</v>
          </cell>
        </row>
        <row r="9">
          <cell r="C9" t="str">
            <v>専門技術者</v>
          </cell>
        </row>
        <row r="16">
          <cell r="A16" t="str">
            <v>車輌系建設機械                         3t以上</v>
          </cell>
          <cell r="C16" t="str">
            <v>地山の掘削</v>
          </cell>
          <cell r="E16" t="str">
            <v>土止め支保工</v>
          </cell>
          <cell r="G16" t="str">
            <v>玉掛業務</v>
          </cell>
          <cell r="I16" t="str">
            <v>小型移動式ｸﾚｰﾝ</v>
          </cell>
          <cell r="K16" t="str">
            <v>酸素欠乏危険</v>
          </cell>
          <cell r="M16" t="str">
            <v>職長・安全衛生責任者</v>
          </cell>
        </row>
        <row r="17">
          <cell r="A17" t="str">
            <v>伊久間　圭介</v>
          </cell>
          <cell r="C17" t="str">
            <v>伊久間　圭介</v>
          </cell>
          <cell r="E17" t="str">
            <v>矢沢崇洋</v>
          </cell>
          <cell r="G17" t="str">
            <v>矢沢崇洋</v>
          </cell>
          <cell r="I17" t="str">
            <v>伊久間　圭介</v>
          </cell>
          <cell r="K17" t="str">
            <v>金井　司</v>
          </cell>
          <cell r="M17" t="str">
            <v>金井　司</v>
          </cell>
        </row>
        <row r="18">
          <cell r="A18" t="str">
            <v>第23787号</v>
          </cell>
          <cell r="C18" t="str">
            <v>第100730号</v>
          </cell>
          <cell r="E18" t="str">
            <v>第19267号</v>
          </cell>
          <cell r="G18" t="str">
            <v>第33010号</v>
          </cell>
          <cell r="I18" t="str">
            <v>第208659号</v>
          </cell>
          <cell r="K18" t="str">
            <v>第10758</v>
          </cell>
          <cell r="M18" t="str">
            <v>矢沢崇洋</v>
          </cell>
        </row>
        <row r="20">
          <cell r="A20" t="str">
            <v>※</v>
          </cell>
          <cell r="B20" t="str">
            <v>取扱責任者、作業主任者等必要な資格者を記入のこと。</v>
          </cell>
        </row>
        <row r="21">
          <cell r="B21" t="str">
            <v>①　作業主任者</v>
          </cell>
        </row>
        <row r="22">
          <cell r="D22" t="str">
            <v>・</v>
          </cell>
          <cell r="E22" t="str">
            <v>高圧室内作業主任者</v>
          </cell>
        </row>
        <row r="23">
          <cell r="D23" t="str">
            <v>・</v>
          </cell>
          <cell r="E23" t="str">
            <v>地山の掘削作業主任者</v>
          </cell>
        </row>
        <row r="24">
          <cell r="D24" t="str">
            <v>・</v>
          </cell>
          <cell r="E24" t="str">
            <v>土止め支保工作業主任者</v>
          </cell>
        </row>
        <row r="25">
          <cell r="D25" t="str">
            <v>・</v>
          </cell>
          <cell r="E25" t="str">
            <v>ずい道等の掘削等作業主任者</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擁壁集計"/>
      <sheetName val="重力式擁壁数量"/>
      <sheetName val="鍬止擁壁工数量"/>
      <sheetName val="Sheet1"/>
      <sheetName val="Sheet2"/>
      <sheetName val="Sheet3"/>
    </sheetNames>
    <sheetDataSet>
      <sheetData sheetId="0"/>
      <sheetData sheetId="1"/>
      <sheetData sheetId="2"/>
      <sheetData sheetId="3"/>
      <sheetData sheetId="4"/>
      <sheetData sheetId="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ナウロック直工費"/>
      <sheetName val="井桁直工費  "/>
      <sheetName val="ホライズン直工費  (2)"/>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鋼管杭総括表"/>
      <sheetName val="鋼管杭数量表"/>
    </sheetNames>
    <sheetDataSet>
      <sheetData sheetId="0" refreshError="1"/>
      <sheetData sheetId="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入力"/>
      <sheetName val="計算ｼｰﾄ"/>
      <sheetName val="計算ｼｰﾄ（材料運搬）"/>
      <sheetName val="計算ｼｰﾄ（材料運搬） (2)"/>
      <sheetName val="L1.打設単価"/>
      <sheetName val="L2.混合材料"/>
      <sheetName val="L3.混合材料 (2)"/>
      <sheetName val="L4.製造"/>
      <sheetName val="L5.内部材運搬"/>
      <sheetName val="L6.敷均・締固・清掃養生"/>
      <sheetName val="L7.水抜"/>
      <sheetName val="K1.基礎ｺﾝｸﾘｰﾄ"/>
      <sheetName val="K2.基礎ｺﾝｸﾘｰﾄ"/>
      <sheetName val="K3.基礎ｺﾝｸﾘｰﾄ"/>
    </sheetNames>
    <sheetDataSet>
      <sheetData sheetId="0" refreshError="1">
        <row r="20">
          <cell r="E20">
            <v>21800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樋管本体"/>
      <sheetName val="川表翼壁"/>
      <sheetName val="川裏翼壁"/>
      <sheetName val="橋台"/>
      <sheetName val="Sheet1"/>
      <sheetName val="Sheet2"/>
      <sheetName val="Sheet3"/>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樋管本体"/>
      <sheetName val="川表翼壁"/>
      <sheetName val="川裏翼壁"/>
      <sheetName val="橋台"/>
      <sheetName val="Sheet1"/>
      <sheetName val="Sheet2"/>
      <sheetName val="Sheet3"/>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入力"/>
      <sheetName val="ﾃﾝｻｰ数量01"/>
      <sheetName val="ﾃﾝｻｰ数量02"/>
      <sheetName val="ﾃﾝｻｰ数量03"/>
      <sheetName val="ﾃﾝｻｰ数量04"/>
      <sheetName val="数量合計表"/>
      <sheetName val="標準材料費表"/>
      <sheetName val="排水材"/>
    </sheetNames>
    <sheetDataSet>
      <sheetData sheetId="0"/>
      <sheetData sheetId="1"/>
      <sheetData sheetId="2"/>
      <sheetData sheetId="3"/>
      <sheetData sheetId="4"/>
      <sheetData sheetId="5"/>
      <sheetData sheetId="6">
        <row r="1">
          <cell r="B1" t="str">
            <v>標準材料費及び歩掛</v>
          </cell>
        </row>
        <row r="2">
          <cell r="H2" t="str">
            <v>テンサーは「建設物価」価格</v>
          </cell>
        </row>
        <row r="3">
          <cell r="B3" t="str">
            <v>工  事  名  ：阿蘇西麓地区（NO.173+10～NO.177）</v>
          </cell>
          <cell r="H3">
            <v>0</v>
          </cell>
        </row>
        <row r="4">
          <cell r="B4" t="str">
            <v>項　　　　目</v>
          </cell>
          <cell r="D4" t="str">
            <v>単 位</v>
          </cell>
          <cell r="E4" t="str">
            <v>数　量</v>
          </cell>
          <cell r="F4" t="str">
            <v>単 価</v>
          </cell>
          <cell r="G4" t="str">
            <v>金額(円)</v>
          </cell>
          <cell r="H4" t="str">
            <v>備　　　　　考</v>
          </cell>
        </row>
        <row r="6">
          <cell r="C6" t="str">
            <v>　テンサー</v>
          </cell>
          <cell r="H6" t="str">
            <v>　ロス３％を含む</v>
          </cell>
          <cell r="L6" t="str">
            <v>　ロス３％を含む</v>
          </cell>
        </row>
        <row r="7">
          <cell r="C7" t="str">
            <v>　　　　　ＳＲ３５</v>
          </cell>
          <cell r="D7" t="str">
            <v>㎡</v>
          </cell>
          <cell r="E7">
            <v>3306.2</v>
          </cell>
          <cell r="F7">
            <v>1360</v>
          </cell>
          <cell r="G7">
            <v>4496432</v>
          </cell>
          <cell r="H7" t="str">
            <v>　　1.0m幅×30.0ｍ長さ</v>
          </cell>
          <cell r="L7" t="str">
            <v>　　1.0m幅×30.0ｍ長さ</v>
          </cell>
          <cell r="O7" t="str">
            <v>　　　　　ＳＲ３５</v>
          </cell>
          <cell r="Q7">
            <v>1360</v>
          </cell>
        </row>
        <row r="8">
          <cell r="C8" t="str">
            <v>　テンサー</v>
          </cell>
          <cell r="H8" t="str">
            <v>　ロス３％を含む</v>
          </cell>
          <cell r="L8" t="str">
            <v>　ロス３％を含む</v>
          </cell>
          <cell r="O8" t="str">
            <v>　　　　　ＳＲ５５</v>
          </cell>
          <cell r="Q8">
            <v>1530</v>
          </cell>
        </row>
        <row r="9">
          <cell r="C9" t="str">
            <v>　　　　　ＳＲ５５</v>
          </cell>
          <cell r="D9" t="str">
            <v>㎡</v>
          </cell>
          <cell r="E9">
            <v>568.6</v>
          </cell>
          <cell r="F9">
            <v>1530</v>
          </cell>
          <cell r="G9">
            <v>869958</v>
          </cell>
          <cell r="H9" t="str">
            <v>　　1.0m幅×30.0ｍ長さ</v>
          </cell>
          <cell r="L9" t="str">
            <v>　　1.0m幅×30.0ｍ長さ</v>
          </cell>
          <cell r="O9" t="str">
            <v>　　　　　ＳＲ７０</v>
          </cell>
          <cell r="Q9">
            <v>1700</v>
          </cell>
        </row>
        <row r="10">
          <cell r="B10" t="str">
            <v>　材</v>
          </cell>
          <cell r="C10" t="str">
            <v>　テンサー</v>
          </cell>
          <cell r="H10" t="str">
            <v>　ロス３％を含む</v>
          </cell>
          <cell r="L10" t="str">
            <v>　ロス３％を含む</v>
          </cell>
          <cell r="O10" t="str">
            <v>　　　　　ＳＲ８０</v>
          </cell>
          <cell r="Q10">
            <v>1870</v>
          </cell>
        </row>
        <row r="11">
          <cell r="C11" t="str">
            <v>　　　　　ＳＲ８０</v>
          </cell>
          <cell r="D11" t="str">
            <v>㎡</v>
          </cell>
          <cell r="E11">
            <v>787.3</v>
          </cell>
          <cell r="F11">
            <v>1870</v>
          </cell>
          <cell r="G11">
            <v>1472251</v>
          </cell>
          <cell r="H11" t="str">
            <v>　　1.0m幅×30.0ｍ長さ</v>
          </cell>
          <cell r="L11" t="str">
            <v>　　1.0m幅×30.0ｍ長さ</v>
          </cell>
          <cell r="O11" t="str">
            <v>　　　　　ＳＲ１００</v>
          </cell>
          <cell r="Q11">
            <v>2120</v>
          </cell>
        </row>
        <row r="12">
          <cell r="C12" t="str">
            <v>　テンサー</v>
          </cell>
          <cell r="H12" t="str">
            <v>　ロス３％を含む</v>
          </cell>
          <cell r="L12" t="str">
            <v>　ロス３％を含む</v>
          </cell>
          <cell r="O12" t="str">
            <v>　　　　　ＳＲ１１０</v>
          </cell>
          <cell r="Q12">
            <v>2380</v>
          </cell>
        </row>
        <row r="13">
          <cell r="C13" t="str">
            <v>　　　　　ＳＲ１１０</v>
          </cell>
          <cell r="D13" t="str">
            <v>㎡</v>
          </cell>
          <cell r="E13">
            <v>448.7</v>
          </cell>
          <cell r="F13">
            <v>2380</v>
          </cell>
          <cell r="G13">
            <v>1067906</v>
          </cell>
          <cell r="H13" t="str">
            <v>　　1.0m幅×30.0ｍ長さ</v>
          </cell>
          <cell r="L13" t="str">
            <v>　　1.0m幅×30.0ｍ長さ</v>
          </cell>
          <cell r="O13" t="str">
            <v>　　　　　ＯＲ－１</v>
          </cell>
          <cell r="Q13">
            <v>1100</v>
          </cell>
        </row>
        <row r="14">
          <cell r="C14" t="str">
            <v>　安定補助材</v>
          </cell>
          <cell r="H14" t="str">
            <v>　ロス３％を含む</v>
          </cell>
          <cell r="L14" t="str">
            <v>　ロス３％を含む</v>
          </cell>
        </row>
        <row r="15">
          <cell r="C15" t="str">
            <v>　　　　　ＯＲ－１</v>
          </cell>
          <cell r="D15" t="str">
            <v>㎡</v>
          </cell>
          <cell r="E15">
            <v>715.3</v>
          </cell>
          <cell r="F15">
            <v>1100</v>
          </cell>
          <cell r="G15">
            <v>786830</v>
          </cell>
          <cell r="H15" t="str">
            <v>　　1.0m幅×30.0ｍ長さ</v>
          </cell>
          <cell r="L15" t="str">
            <v>　　1.0m幅×30.0ｍ長さ</v>
          </cell>
        </row>
        <row r="16">
          <cell r="B16" t="str">
            <v>　料</v>
          </cell>
          <cell r="C16" t="str">
            <v>　ﾃﾝｻｰｼﾞｮｲﾅｰ</v>
          </cell>
          <cell r="H16" t="str">
            <v>　ﾃﾝｻｰｼﾞｮｲﾅｰによる</v>
          </cell>
        </row>
        <row r="17">
          <cell r="D17" t="str">
            <v>本</v>
          </cell>
          <cell r="E17">
            <v>165.39000000000001</v>
          </cell>
          <cell r="F17">
            <v>350</v>
          </cell>
          <cell r="G17">
            <v>57887</v>
          </cell>
          <cell r="H17" t="str">
            <v>　　接続分を含む本数</v>
          </cell>
        </row>
        <row r="18">
          <cell r="H18" t="str">
            <v>　２本／箇所</v>
          </cell>
        </row>
        <row r="19">
          <cell r="C19" t="str">
            <v>仮留用杭（ｱﾝｶｰﾋﾟﾝ）</v>
          </cell>
          <cell r="D19" t="str">
            <v>本</v>
          </cell>
          <cell r="E19">
            <v>2426</v>
          </cell>
          <cell r="F19">
            <v>150</v>
          </cell>
          <cell r="G19">
            <v>363900</v>
          </cell>
          <cell r="H19" t="str">
            <v>　45㎜×45㎜×450㎜程度</v>
          </cell>
          <cell r="L19">
            <v>6000</v>
          </cell>
        </row>
        <row r="20">
          <cell r="H20" t="str">
            <v>　溶接金網製1:0.3</v>
          </cell>
          <cell r="L20">
            <v>9500</v>
          </cell>
          <cell r="M20">
            <v>15000</v>
          </cell>
          <cell r="N20" t="str">
            <v>　溶接金網製</v>
          </cell>
          <cell r="O20" t="str">
            <v xml:space="preserve">  ｽﾁｰﾙｱﾝｸﾞﾙ製</v>
          </cell>
        </row>
        <row r="21">
          <cell r="C21" t="str">
            <v>　ＦＷ型枠Ａ型</v>
          </cell>
          <cell r="D21" t="str">
            <v>㎡</v>
          </cell>
          <cell r="E21">
            <v>589.5</v>
          </cell>
          <cell r="F21">
            <v>9500</v>
          </cell>
          <cell r="G21">
            <v>5600250</v>
          </cell>
          <cell r="H21" t="str">
            <v>　ﾒｯｷ品・植生マットを含む</v>
          </cell>
          <cell r="L21" t="str">
            <v>　ＦＷ型枠Ａ型</v>
          </cell>
          <cell r="M21" t="str">
            <v>　ＥＸ型枠</v>
          </cell>
          <cell r="N21" t="str">
            <v>　ﾒｯｷ品・植生マットを含む</v>
          </cell>
          <cell r="O21" t="str">
            <v xml:space="preserve">  植生マットを含む</v>
          </cell>
        </row>
        <row r="22">
          <cell r="B22" t="str">
            <v>　名</v>
          </cell>
          <cell r="H22" t="str">
            <v>　溶接金網製1:0.3</v>
          </cell>
          <cell r="L22" t="str">
            <v>　ＦＷ型枠Ｂ型</v>
          </cell>
        </row>
        <row r="23">
          <cell r="C23" t="str">
            <v>　ＦＷ型枠ＡＢ型</v>
          </cell>
          <cell r="D23" t="str">
            <v>m</v>
          </cell>
          <cell r="E23">
            <v>88</v>
          </cell>
          <cell r="F23">
            <v>6000</v>
          </cell>
          <cell r="G23">
            <v>528000</v>
          </cell>
          <cell r="H23" t="str">
            <v>　連結ｺｲﾙ・ﾀｰﾝﾊﾞｯｸﾙを含む</v>
          </cell>
        </row>
        <row r="24">
          <cell r="H24">
            <v>0</v>
          </cell>
          <cell r="L24" t="str">
            <v>　ＭＬ型枠</v>
          </cell>
          <cell r="N24" t="str">
            <v>　黒皮品・植生マットを含む</v>
          </cell>
        </row>
        <row r="25">
          <cell r="C25">
            <v>0</v>
          </cell>
          <cell r="D25">
            <v>0</v>
          </cell>
          <cell r="E25">
            <v>0</v>
          </cell>
          <cell r="G25">
            <v>0</v>
          </cell>
          <cell r="H25">
            <v>0</v>
          </cell>
          <cell r="L25">
            <v>580</v>
          </cell>
          <cell r="M25">
            <v>1100</v>
          </cell>
        </row>
        <row r="26">
          <cell r="L26" t="str">
            <v xml:space="preserve">  ロス５％を含む</v>
          </cell>
          <cell r="M26" t="str">
            <v xml:space="preserve">  ロス５％を含む</v>
          </cell>
        </row>
        <row r="27">
          <cell r="C27">
            <v>0</v>
          </cell>
          <cell r="D27">
            <v>0</v>
          </cell>
          <cell r="E27">
            <v>0</v>
          </cell>
          <cell r="F27">
            <v>0</v>
          </cell>
          <cell r="G27">
            <v>0</v>
          </cell>
          <cell r="H27">
            <v>0</v>
          </cell>
          <cell r="L27" t="str">
            <v xml:space="preserve">  タフネル　EX-60</v>
          </cell>
          <cell r="M27" t="str">
            <v xml:space="preserve">  透水マット 15-200EX</v>
          </cell>
        </row>
        <row r="28">
          <cell r="H28" t="str">
            <v>　最下段型枠固定用</v>
          </cell>
        </row>
        <row r="29">
          <cell r="C29" t="str">
            <v>　型枠固定用ｱﾝｶｰ</v>
          </cell>
          <cell r="D29" t="str">
            <v>本</v>
          </cell>
          <cell r="E29">
            <v>176</v>
          </cell>
          <cell r="F29">
            <v>150</v>
          </cell>
          <cell r="G29">
            <v>26400</v>
          </cell>
        </row>
        <row r="31">
          <cell r="C31" t="str">
            <v>　　小　　　計</v>
          </cell>
          <cell r="G31">
            <v>15269814</v>
          </cell>
        </row>
        <row r="32">
          <cell r="H32" t="str">
            <v>　ロスを含まない実数に対し</v>
          </cell>
        </row>
        <row r="33">
          <cell r="C33" t="str">
            <v>テンサー施工歩掛</v>
          </cell>
          <cell r="D33" t="str">
            <v>人</v>
          </cell>
          <cell r="E33">
            <v>67.876999999999995</v>
          </cell>
          <cell r="F33">
            <v>0</v>
          </cell>
          <cell r="G33">
            <v>0</v>
          </cell>
          <cell r="H33" t="str">
            <v>　０.０１２人／㎡</v>
          </cell>
          <cell r="I33">
            <v>1.2E-2</v>
          </cell>
        </row>
        <row r="34">
          <cell r="B34" t="str">
            <v>普</v>
          </cell>
          <cell r="G34">
            <v>0</v>
          </cell>
        </row>
        <row r="35">
          <cell r="C35" t="str">
            <v>ＦＷ型枠Ａ型歩掛</v>
          </cell>
          <cell r="D35" t="str">
            <v>人</v>
          </cell>
          <cell r="E35">
            <v>47.16</v>
          </cell>
          <cell r="F35">
            <v>0</v>
          </cell>
          <cell r="G35">
            <v>0</v>
          </cell>
          <cell r="H35" t="str">
            <v>　０.０８０人／㎡</v>
          </cell>
          <cell r="I35">
            <v>0.08</v>
          </cell>
          <cell r="J35">
            <v>0.1</v>
          </cell>
          <cell r="K35">
            <v>0.16</v>
          </cell>
        </row>
        <row r="36">
          <cell r="B36" t="str">
            <v>　通</v>
          </cell>
          <cell r="G36">
            <v>0</v>
          </cell>
          <cell r="J36" t="str">
            <v>　０.０８０人／㎡</v>
          </cell>
        </row>
        <row r="37">
          <cell r="C37" t="str">
            <v>ＦＷ型枠ＡＢ型歩掛</v>
          </cell>
          <cell r="D37" t="str">
            <v>人</v>
          </cell>
          <cell r="E37">
            <v>8.8000000000000007</v>
          </cell>
          <cell r="F37">
            <v>0</v>
          </cell>
          <cell r="G37">
            <v>0</v>
          </cell>
          <cell r="H37" t="str">
            <v>　０.１００人／ｍ</v>
          </cell>
          <cell r="I37">
            <v>0.1</v>
          </cell>
          <cell r="J37" t="str">
            <v>　０.１６０人／㎡</v>
          </cell>
        </row>
        <row r="38">
          <cell r="B38" t="str">
            <v>　作</v>
          </cell>
          <cell r="G38">
            <v>0</v>
          </cell>
          <cell r="J38" t="str">
            <v>　０.０３０人／袋</v>
          </cell>
        </row>
        <row r="39">
          <cell r="C39">
            <v>0</v>
          </cell>
          <cell r="D39">
            <v>0</v>
          </cell>
          <cell r="E39">
            <v>0</v>
          </cell>
          <cell r="F39">
            <v>0</v>
          </cell>
          <cell r="G39">
            <v>0</v>
          </cell>
          <cell r="H39">
            <v>0</v>
          </cell>
          <cell r="I39">
            <v>0.03</v>
          </cell>
          <cell r="J39" t="str">
            <v>　０.１００人／ｍ</v>
          </cell>
        </row>
        <row r="40">
          <cell r="B40" t="str">
            <v>　業</v>
          </cell>
          <cell r="G40">
            <v>0</v>
          </cell>
          <cell r="H40" t="str">
            <v>　ロスを含まない実数に対し</v>
          </cell>
        </row>
        <row r="41">
          <cell r="C41">
            <v>0</v>
          </cell>
          <cell r="D41">
            <v>0</v>
          </cell>
          <cell r="E41">
            <v>0</v>
          </cell>
          <cell r="F41">
            <v>0</v>
          </cell>
          <cell r="G41">
            <v>0</v>
          </cell>
          <cell r="H41" t="str">
            <v>　０.００８人／ｍ</v>
          </cell>
          <cell r="I41">
            <v>8.0000000000000002E-3</v>
          </cell>
        </row>
        <row r="42">
          <cell r="B42" t="str">
            <v>　員</v>
          </cell>
          <cell r="G42">
            <v>0</v>
          </cell>
        </row>
        <row r="43">
          <cell r="C43" t="str">
            <v>型枠固定用ｱﾝｶｰ歩掛</v>
          </cell>
          <cell r="D43" t="str">
            <v>人</v>
          </cell>
          <cell r="E43">
            <v>0.88</v>
          </cell>
          <cell r="G43">
            <v>0</v>
          </cell>
          <cell r="H43" t="str">
            <v>　０.００５人／本</v>
          </cell>
          <cell r="I43">
            <v>0.1</v>
          </cell>
          <cell r="J43" t="str">
            <v>　０.００４人／㎡</v>
          </cell>
        </row>
        <row r="44">
          <cell r="I44">
            <v>5.0000000000000001E-3</v>
          </cell>
          <cell r="J44" t="str">
            <v>　０.００８人／ｍ</v>
          </cell>
        </row>
        <row r="45">
          <cell r="C45" t="str">
            <v>　　小　　　計</v>
          </cell>
          <cell r="D45" t="str">
            <v>　人</v>
          </cell>
          <cell r="E45">
            <v>124.71699999999998</v>
          </cell>
          <cell r="G45">
            <v>0</v>
          </cell>
        </row>
        <row r="47">
          <cell r="C47" t="str">
            <v>　合　　　計</v>
          </cell>
          <cell r="G47">
            <v>0</v>
          </cell>
        </row>
        <row r="49">
          <cell r="B49" t="str">
            <v>　　注：１）当表には、地山の掘削、盛土撒出、転圧等の土工作業費用を含みませんので</v>
          </cell>
        </row>
        <row r="50">
          <cell r="B50" t="str">
            <v>　　　　　　別途御積算願います。</v>
          </cell>
        </row>
        <row r="52">
          <cell r="B52" t="str">
            <v>　　　　２）土の撒き出しと締め固めに関して</v>
          </cell>
        </row>
        <row r="53">
          <cell r="B53" t="str">
            <v>　　　　　　　設計土質定数を満足する盛土材を用いること。</v>
          </cell>
        </row>
        <row r="54">
          <cell r="B54" t="str">
            <v>　　　　　　　転圧基準圧は、０.２５mとし、締め固めについては、所轄行政機関の規定</v>
          </cell>
        </row>
        <row r="55">
          <cell r="B55" t="str">
            <v>　　　　　　　に則り、施工するものとします。</v>
          </cell>
        </row>
        <row r="57">
          <cell r="B57" t="str">
            <v>　　　　３）高含水比の盛土材及び湧水に関して</v>
          </cell>
        </row>
        <row r="58">
          <cell r="B58" t="str">
            <v>　　　　　　　高含水比の盛土材は、補強土工法の安定度を低下させるため、それらに適応</v>
          </cell>
        </row>
        <row r="59">
          <cell r="B59" t="str">
            <v>　　　　　　　した対策を講じ施工を行うものとします。</v>
          </cell>
        </row>
        <row r="60">
          <cell r="B60" t="str">
            <v>　　　　　　　地山掘削時に湧水箇所が確認された場合には、その水量に適応した排水工を</v>
          </cell>
        </row>
        <row r="61">
          <cell r="B61" t="str">
            <v>　　　　　　　施すものとする。</v>
          </cell>
        </row>
        <row r="63">
          <cell r="B63" t="str">
            <v>　　　　４）法面の緑化に関して</v>
          </cell>
        </row>
        <row r="64">
          <cell r="B64" t="str">
            <v>　　　　　　　酸性及びアルカリ性の強いもの、また、栄養分の少ない盛土材を使用する場</v>
          </cell>
        </row>
        <row r="65">
          <cell r="B65" t="str">
            <v>　　　　　　　合には、植生が生育できませんので、法面付近には植生に適した土壌に置き</v>
          </cell>
        </row>
        <row r="66">
          <cell r="B66" t="str">
            <v>　　　　　　　換えるか、土壌の改良等を施すことする。</v>
          </cell>
        </row>
      </sheetData>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入力"/>
      <sheetName val="計算ｼｰﾄ"/>
      <sheetName val="L1.打設単価"/>
      <sheetName val="L2.材料・製造"/>
      <sheetName val="L3.積込・運搬"/>
      <sheetName val="L4.敷均・締固・清掃・養生"/>
      <sheetName val="L5.水抜き"/>
      <sheetName val="K1.基礎ｺﾝｸﾘｰﾄ"/>
      <sheetName val="K2.基礎ｺﾝｸﾘｰﾄ"/>
      <sheetName val="K3.基礎ｺﾝｸﾘｰﾄ"/>
    </sheetNames>
    <sheetDataSet>
      <sheetData sheetId="0" refreshError="1">
        <row r="18">
          <cell r="E18">
            <v>15000</v>
          </cell>
        </row>
      </sheetData>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出力"/>
      <sheetName val="フーチング集計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工"/>
      <sheetName val="概算数量"/>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集計表"/>
      <sheetName val="オープン掘削"/>
      <sheetName val="片切掘削"/>
      <sheetName val="路床a b"/>
      <sheetName val="路床c d"/>
      <sheetName val="路体a b"/>
      <sheetName val="路体c d"/>
      <sheetName val="歩道下a b"/>
      <sheetName val="歩道下c d"/>
      <sheetName val="路体外"/>
      <sheetName val="構造物土工集計1"/>
      <sheetName val="構造物土工集計2"/>
      <sheetName val="床堀(土砂）"/>
      <sheetName val="床堀(軟岩） "/>
      <sheetName val="埋戻d"/>
      <sheetName val="基面整正"/>
      <sheetName val="岩盤清掃"/>
      <sheetName val="集水桝土工"/>
      <sheetName val="横断管渠土工"/>
      <sheetName val="防護柵基礎土工"/>
      <sheetName val="柵基礎(土砂)"/>
      <sheetName val="柵基礎(軟岩)"/>
      <sheetName val="良質土埋戻"/>
    </sheetNames>
    <sheetDataSet>
      <sheetData sheetId="0" refreshError="1"/>
      <sheetData sheetId="1" refreshError="1"/>
      <sheetData sheetId="2">
        <row r="1">
          <cell r="A1" t="str">
            <v xml:space="preserve"> 測点間隔</v>
          </cell>
        </row>
      </sheetData>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集計表"/>
      <sheetName val="水路工"/>
      <sheetName val="集水桝"/>
      <sheetName val="函渠工"/>
      <sheetName val="ｶﾞｰﾄﾞﾚｰﾙ"/>
      <sheetName val="安全施設工"/>
      <sheetName val="√"/>
      <sheetName val="ﾌﾞﾛｯｸ積擁壁"/>
      <sheetName val="ブロック積擁壁計算書(護岸)"/>
      <sheetName val="ﾌﾞﾛｯｸ積計算書（切）"/>
      <sheetName val="ﾌﾞﾛｯｸ積計算書(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表紙"/>
      <sheetName val="目次"/>
      <sheetName val="直工"/>
      <sheetName val="総括表"/>
      <sheetName val="鋼総括"/>
      <sheetName val="壁面材"/>
      <sheetName val="ﾀｲ材"/>
      <sheetName val="腹起こし"/>
      <sheetName val="鋼材"/>
      <sheetName val="中詰"/>
      <sheetName val="ｺﾝｸﾘ-ト"/>
      <sheetName val="型枠"/>
      <sheetName val="ﾏｯﾄ他"/>
      <sheetName val="金網、水抜"/>
    </sheetNames>
    <sheetDataSet>
      <sheetData sheetId="0" refreshError="1">
        <row r="3">
          <cell r="C3" t="str">
            <v>天王川砂防えん堤</v>
          </cell>
        </row>
        <row r="9">
          <cell r="F9">
            <v>74.599999999999994</v>
          </cell>
        </row>
        <row r="16">
          <cell r="F16">
            <v>908.09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38100">
          <a:solidFill>
            <a:srgbClr val="FFFF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C6B1-1DBB-4D5C-805E-6022BCC08D31}">
  <dimension ref="A1:E35"/>
  <sheetViews>
    <sheetView tabSelected="1" zoomScaleNormal="100" zoomScaleSheetLayoutView="100" workbookViewId="0">
      <selection activeCell="A3" sqref="A3"/>
    </sheetView>
  </sheetViews>
  <sheetFormatPr defaultRowHeight="18" x14ac:dyDescent="0.45"/>
  <cols>
    <col min="1" max="1" width="25.59765625" customWidth="1"/>
    <col min="2" max="5" width="12.69921875" customWidth="1"/>
  </cols>
  <sheetData>
    <row r="1" spans="1:5" ht="22.2" x14ac:dyDescent="0.45">
      <c r="A1" s="138" t="s">
        <v>0</v>
      </c>
      <c r="B1" s="138"/>
      <c r="C1" s="138"/>
      <c r="D1" s="138"/>
      <c r="E1" s="138"/>
    </row>
    <row r="2" spans="1:5" ht="22.2" x14ac:dyDescent="0.45">
      <c r="A2" s="138" t="s">
        <v>1</v>
      </c>
      <c r="B2" s="138"/>
      <c r="C2" s="138"/>
      <c r="D2" s="138"/>
      <c r="E2" s="138"/>
    </row>
    <row r="4" spans="1:5" ht="19.8" x14ac:dyDescent="0.45">
      <c r="A4" s="20" t="s">
        <v>107</v>
      </c>
    </row>
    <row r="5" spans="1:5" x14ac:dyDescent="0.45">
      <c r="A5" t="s">
        <v>53</v>
      </c>
      <c r="B5" t="s">
        <v>54</v>
      </c>
    </row>
    <row r="6" spans="1:5" x14ac:dyDescent="0.45">
      <c r="A6" t="s">
        <v>63</v>
      </c>
      <c r="B6" t="s">
        <v>64</v>
      </c>
    </row>
    <row r="8" spans="1:5" x14ac:dyDescent="0.45">
      <c r="A8" t="s">
        <v>55</v>
      </c>
      <c r="B8" t="s">
        <v>56</v>
      </c>
    </row>
    <row r="10" spans="1:5" ht="19.8" x14ac:dyDescent="0.45">
      <c r="A10" s="20" t="s">
        <v>2</v>
      </c>
    </row>
    <row r="11" spans="1:5" x14ac:dyDescent="0.45">
      <c r="A11" s="1" t="s">
        <v>3</v>
      </c>
      <c r="B11" s="136" t="s">
        <v>5</v>
      </c>
      <c r="C11" s="136" t="s">
        <v>59</v>
      </c>
      <c r="D11" s="136" t="s">
        <v>60</v>
      </c>
      <c r="E11" s="136" t="s">
        <v>6</v>
      </c>
    </row>
    <row r="12" spans="1:5" x14ac:dyDescent="0.45">
      <c r="A12" s="2" t="s">
        <v>4</v>
      </c>
      <c r="B12" s="137"/>
      <c r="C12" s="137"/>
      <c r="D12" s="137"/>
      <c r="E12" s="137"/>
    </row>
    <row r="13" spans="1:5" x14ac:dyDescent="0.45">
      <c r="A13" s="3" t="s">
        <v>57</v>
      </c>
      <c r="B13" s="4"/>
      <c r="C13" s="4"/>
      <c r="D13" s="3"/>
      <c r="E13" s="3"/>
    </row>
    <row r="14" spans="1:5" x14ac:dyDescent="0.45">
      <c r="A14" s="3" t="s">
        <v>103</v>
      </c>
      <c r="B14" s="4"/>
      <c r="C14" s="4"/>
      <c r="D14" s="4"/>
      <c r="E14" s="3"/>
    </row>
    <row r="15" spans="1:5" x14ac:dyDescent="0.45">
      <c r="A15" s="3" t="s">
        <v>104</v>
      </c>
      <c r="B15" s="4"/>
      <c r="C15" s="4"/>
      <c r="D15" s="4"/>
      <c r="E15" s="3"/>
    </row>
    <row r="16" spans="1:5" x14ac:dyDescent="0.45">
      <c r="A16" s="3" t="s">
        <v>7</v>
      </c>
      <c r="B16" s="3"/>
      <c r="C16" s="3"/>
      <c r="D16" s="3"/>
      <c r="E16" s="3">
        <f>B16+C16</f>
        <v>0</v>
      </c>
    </row>
    <row r="17" spans="1:5" x14ac:dyDescent="0.45">
      <c r="A17" s="3" t="s">
        <v>8</v>
      </c>
      <c r="B17" s="3"/>
      <c r="C17" s="3"/>
      <c r="D17" s="3"/>
      <c r="E17" s="3">
        <f t="shared" ref="E17:E22" si="0">B17+C17</f>
        <v>0</v>
      </c>
    </row>
    <row r="18" spans="1:5" x14ac:dyDescent="0.45">
      <c r="A18" s="3" t="s">
        <v>52</v>
      </c>
      <c r="B18" s="3"/>
      <c r="C18" s="3"/>
      <c r="D18" s="3"/>
      <c r="E18" s="19">
        <f t="shared" si="0"/>
        <v>0</v>
      </c>
    </row>
    <row r="19" spans="1:5" x14ac:dyDescent="0.45">
      <c r="A19" s="3" t="s">
        <v>9</v>
      </c>
      <c r="B19" s="3"/>
      <c r="C19" s="3"/>
      <c r="D19" s="3"/>
      <c r="E19" s="3">
        <f t="shared" si="0"/>
        <v>0</v>
      </c>
    </row>
    <row r="20" spans="1:5" x14ac:dyDescent="0.45">
      <c r="A20" s="3" t="s">
        <v>10</v>
      </c>
      <c r="B20" s="3"/>
      <c r="C20" s="3"/>
      <c r="D20" s="3"/>
      <c r="E20" s="3">
        <f t="shared" si="0"/>
        <v>0</v>
      </c>
    </row>
    <row r="21" spans="1:5" x14ac:dyDescent="0.45">
      <c r="A21" s="3" t="s">
        <v>62</v>
      </c>
      <c r="B21" s="3"/>
      <c r="C21" s="3"/>
      <c r="D21" s="3"/>
      <c r="E21" s="3">
        <f t="shared" si="0"/>
        <v>0</v>
      </c>
    </row>
    <row r="22" spans="1:5" x14ac:dyDescent="0.45">
      <c r="A22" s="3" t="s">
        <v>11</v>
      </c>
      <c r="B22" s="3"/>
      <c r="C22" s="3"/>
      <c r="D22" s="3"/>
      <c r="E22" s="3">
        <f t="shared" si="0"/>
        <v>0</v>
      </c>
    </row>
    <row r="26" spans="1:5" ht="19.8" x14ac:dyDescent="0.45">
      <c r="A26" s="20" t="s">
        <v>12</v>
      </c>
    </row>
    <row r="27" spans="1:5" x14ac:dyDescent="0.45">
      <c r="A27" t="s">
        <v>13</v>
      </c>
    </row>
    <row r="28" spans="1:5" x14ac:dyDescent="0.45">
      <c r="A28" s="1" t="s">
        <v>108</v>
      </c>
      <c r="B28" s="5" t="s">
        <v>58</v>
      </c>
      <c r="C28" s="5" t="s">
        <v>58</v>
      </c>
      <c r="D28" s="5" t="s">
        <v>61</v>
      </c>
      <c r="E28" s="5"/>
    </row>
    <row r="29" spans="1:5" x14ac:dyDescent="0.45">
      <c r="A29" s="2" t="s">
        <v>14</v>
      </c>
      <c r="B29" s="6" t="s">
        <v>105</v>
      </c>
      <c r="C29" s="6" t="s">
        <v>106</v>
      </c>
      <c r="D29" s="6" t="s">
        <v>106</v>
      </c>
      <c r="E29" s="6"/>
    </row>
    <row r="30" spans="1:5" x14ac:dyDescent="0.45">
      <c r="A30" s="3" t="s">
        <v>57</v>
      </c>
      <c r="B30" s="3"/>
      <c r="C30" s="3"/>
      <c r="D30" s="3"/>
      <c r="E30" s="3"/>
    </row>
    <row r="31" spans="1:5" x14ac:dyDescent="0.45">
      <c r="A31" s="3" t="s">
        <v>15</v>
      </c>
      <c r="B31" s="3"/>
      <c r="C31" s="3"/>
      <c r="D31" s="3"/>
      <c r="E31" s="3"/>
    </row>
    <row r="32" spans="1:5" x14ac:dyDescent="0.45">
      <c r="A32" s="3" t="s">
        <v>16</v>
      </c>
      <c r="B32" s="3" t="e">
        <f>標準地調査!E37</f>
        <v>#DIV/0!</v>
      </c>
      <c r="C32" s="3"/>
      <c r="D32" s="3"/>
      <c r="E32" s="3"/>
    </row>
    <row r="33" spans="1:5" x14ac:dyDescent="0.45">
      <c r="A33" s="3" t="s">
        <v>17</v>
      </c>
      <c r="B33" s="3" t="e">
        <f>標準地調査!E36</f>
        <v>#DIV/0!</v>
      </c>
      <c r="C33" s="3"/>
      <c r="D33" s="3"/>
      <c r="E33" s="3"/>
    </row>
    <row r="34" spans="1:5" x14ac:dyDescent="0.45">
      <c r="A34" s="3" t="s">
        <v>18</v>
      </c>
      <c r="B34" s="21" t="e">
        <f>標準地調査!Z26</f>
        <v>#DIV/0!</v>
      </c>
      <c r="C34" s="3"/>
      <c r="D34" s="3"/>
      <c r="E34" s="3"/>
    </row>
    <row r="35" spans="1:5" x14ac:dyDescent="0.45">
      <c r="A35" s="3" t="s">
        <v>19</v>
      </c>
      <c r="B35" s="3" t="e">
        <f>標準地調査!Z30</f>
        <v>#DIV/0!</v>
      </c>
      <c r="C35" s="3"/>
      <c r="D35" s="3"/>
      <c r="E35" s="3"/>
    </row>
  </sheetData>
  <mergeCells count="6">
    <mergeCell ref="E11:E12"/>
    <mergeCell ref="B11:B12"/>
    <mergeCell ref="C11:C12"/>
    <mergeCell ref="D11:D12"/>
    <mergeCell ref="A1:E1"/>
    <mergeCell ref="A2:E2"/>
  </mergeCells>
  <phoneticPr fontId="1"/>
  <pageMargins left="0.70866141732283472" right="0.70866141732283472" top="0.74803149606299213" bottom="0.74803149606299213" header="0.31496062992125984" footer="0.31496062992125984"/>
  <pageSetup paperSize="9" orientation="portrait" verticalDpi="0" r:id="rId1"/>
  <headerFooter>
    <oddFooter>&amp;C１ページ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9FCE5-D965-4168-9F8E-A3FD7DBD67DE}">
  <dimension ref="A1:F38"/>
  <sheetViews>
    <sheetView zoomScaleNormal="100" zoomScaleSheetLayoutView="100" workbookViewId="0">
      <selection activeCell="E16" sqref="E16"/>
    </sheetView>
  </sheetViews>
  <sheetFormatPr defaultRowHeight="18" x14ac:dyDescent="0.45"/>
  <cols>
    <col min="1" max="1" width="20.69921875" customWidth="1"/>
    <col min="2" max="5" width="12.69921875" customWidth="1"/>
    <col min="6" max="6" width="11.5" customWidth="1"/>
  </cols>
  <sheetData>
    <row r="1" spans="1:6" x14ac:dyDescent="0.45">
      <c r="A1" s="28" t="s">
        <v>20</v>
      </c>
    </row>
    <row r="2" spans="1:6" x14ac:dyDescent="0.45">
      <c r="A2" t="s">
        <v>21</v>
      </c>
    </row>
    <row r="3" spans="1:6" x14ac:dyDescent="0.45">
      <c r="A3" s="29"/>
      <c r="B3" s="8" t="s">
        <v>112</v>
      </c>
      <c r="C3" s="142"/>
      <c r="D3" s="142"/>
      <c r="E3" s="30">
        <f>C3-A3</f>
        <v>0</v>
      </c>
    </row>
    <row r="5" spans="1:6" x14ac:dyDescent="0.45">
      <c r="A5" t="s">
        <v>22</v>
      </c>
    </row>
    <row r="6" spans="1:6" ht="25.05" customHeight="1" x14ac:dyDescent="0.45">
      <c r="A6" s="136" t="s">
        <v>23</v>
      </c>
      <c r="B6" s="139" t="s">
        <v>24</v>
      </c>
      <c r="C6" s="140"/>
      <c r="D6" s="4" t="s">
        <v>25</v>
      </c>
      <c r="E6" s="4" t="s">
        <v>26</v>
      </c>
      <c r="F6" s="4" t="s">
        <v>293</v>
      </c>
    </row>
    <row r="7" spans="1:6" ht="25.05" customHeight="1" x14ac:dyDescent="0.45">
      <c r="A7" s="137"/>
      <c r="B7" s="139"/>
      <c r="C7" s="140"/>
      <c r="D7" s="135">
        <f>標準地調査!P34/100</f>
        <v>0</v>
      </c>
      <c r="E7" s="4" t="s">
        <v>301</v>
      </c>
      <c r="F7" s="4" t="s">
        <v>302</v>
      </c>
    </row>
    <row r="10" spans="1:6" x14ac:dyDescent="0.45">
      <c r="A10" t="s">
        <v>27</v>
      </c>
    </row>
    <row r="11" spans="1:6" x14ac:dyDescent="0.45">
      <c r="A11" s="4" t="s">
        <v>28</v>
      </c>
      <c r="B11" s="4" t="s">
        <v>29</v>
      </c>
      <c r="C11" s="4" t="s">
        <v>30</v>
      </c>
      <c r="D11" s="4" t="s">
        <v>31</v>
      </c>
      <c r="E11" s="4" t="s">
        <v>32</v>
      </c>
    </row>
    <row r="12" spans="1:6" x14ac:dyDescent="0.45">
      <c r="A12" s="136" t="s">
        <v>33</v>
      </c>
      <c r="B12" s="31"/>
      <c r="C12" s="31"/>
      <c r="D12" s="31"/>
      <c r="E12" s="31"/>
    </row>
    <row r="13" spans="1:6" x14ac:dyDescent="0.45">
      <c r="A13" s="141"/>
      <c r="B13" s="32"/>
      <c r="C13" s="32"/>
      <c r="D13" s="32"/>
      <c r="E13" s="32"/>
    </row>
    <row r="14" spans="1:6" x14ac:dyDescent="0.45">
      <c r="A14" s="137"/>
      <c r="B14" s="33"/>
      <c r="C14" s="33"/>
      <c r="D14" s="33"/>
      <c r="E14" s="33"/>
    </row>
    <row r="15" spans="1:6" x14ac:dyDescent="0.45">
      <c r="A15" s="4" t="s">
        <v>114</v>
      </c>
      <c r="B15" s="3"/>
      <c r="C15" s="4" t="s">
        <v>301</v>
      </c>
      <c r="D15" s="3"/>
      <c r="E15" s="4" t="s">
        <v>301</v>
      </c>
    </row>
    <row r="17" spans="1:2" x14ac:dyDescent="0.45">
      <c r="A17" t="s">
        <v>124</v>
      </c>
      <c r="B17" t="s">
        <v>125</v>
      </c>
    </row>
    <row r="18" spans="1:2" x14ac:dyDescent="0.45">
      <c r="A18" t="s">
        <v>188</v>
      </c>
    </row>
    <row r="19" spans="1:2" x14ac:dyDescent="0.45">
      <c r="A19" t="s">
        <v>189</v>
      </c>
    </row>
    <row r="20" spans="1:2" x14ac:dyDescent="0.45">
      <c r="A20" t="s">
        <v>294</v>
      </c>
    </row>
    <row r="21" spans="1:2" x14ac:dyDescent="0.45">
      <c r="A21" t="s">
        <v>190</v>
      </c>
    </row>
    <row r="23" spans="1:2" x14ac:dyDescent="0.45">
      <c r="A23" s="28" t="s">
        <v>115</v>
      </c>
    </row>
    <row r="24" spans="1:2" x14ac:dyDescent="0.45">
      <c r="A24" t="s">
        <v>116</v>
      </c>
    </row>
    <row r="25" spans="1:2" x14ac:dyDescent="0.45">
      <c r="A25" s="12" t="s">
        <v>295</v>
      </c>
    </row>
    <row r="26" spans="1:2" x14ac:dyDescent="0.45">
      <c r="A26" t="s">
        <v>117</v>
      </c>
    </row>
    <row r="27" spans="1:2" x14ac:dyDescent="0.45">
      <c r="A27" t="s">
        <v>296</v>
      </c>
    </row>
    <row r="29" spans="1:2" x14ac:dyDescent="0.45">
      <c r="A29" t="s">
        <v>118</v>
      </c>
    </row>
    <row r="30" spans="1:2" x14ac:dyDescent="0.45">
      <c r="A30" t="s">
        <v>120</v>
      </c>
    </row>
    <row r="31" spans="1:2" x14ac:dyDescent="0.45">
      <c r="A31" t="s">
        <v>121</v>
      </c>
    </row>
    <row r="32" spans="1:2" x14ac:dyDescent="0.45">
      <c r="A32" t="s">
        <v>297</v>
      </c>
    </row>
    <row r="34" spans="1:6" x14ac:dyDescent="0.45">
      <c r="A34" t="s">
        <v>119</v>
      </c>
    </row>
    <row r="35" spans="1:6" x14ac:dyDescent="0.45">
      <c r="A35" t="s">
        <v>122</v>
      </c>
    </row>
    <row r="36" spans="1:6" x14ac:dyDescent="0.45">
      <c r="A36" t="s">
        <v>123</v>
      </c>
    </row>
    <row r="37" spans="1:6" x14ac:dyDescent="0.45">
      <c r="A37" t="s">
        <v>298</v>
      </c>
    </row>
    <row r="38" spans="1:6" x14ac:dyDescent="0.45">
      <c r="F38" s="7" t="s">
        <v>299</v>
      </c>
    </row>
  </sheetData>
  <mergeCells count="5">
    <mergeCell ref="B6:C6"/>
    <mergeCell ref="A6:A7"/>
    <mergeCell ref="B7:C7"/>
    <mergeCell ref="A12:A14"/>
    <mergeCell ref="C3:D3"/>
  </mergeCells>
  <phoneticPr fontId="1"/>
  <pageMargins left="0.70866141732283472" right="0.4" top="0.74803149606299213" bottom="0.74803149606299213" header="0.31496062992125984" footer="0.31496062992125984"/>
  <pageSetup paperSize="9" orientation="portrait" verticalDpi="0" r:id="rId1"/>
  <headerFooter>
    <oddFooter>&amp;C2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372C5-6129-4B51-8751-4751983E8529}">
  <sheetPr>
    <pageSetUpPr fitToPage="1"/>
  </sheetPr>
  <dimension ref="A1:L33"/>
  <sheetViews>
    <sheetView zoomScaleNormal="100" zoomScaleSheetLayoutView="100" workbookViewId="0">
      <selection activeCell="A22" sqref="A22:A25"/>
    </sheetView>
  </sheetViews>
  <sheetFormatPr defaultRowHeight="18" x14ac:dyDescent="0.45"/>
  <cols>
    <col min="1" max="1" width="19.8984375" customWidth="1"/>
    <col min="2" max="2" width="6.59765625" style="8" customWidth="1"/>
    <col min="3" max="3" width="7.8984375" style="8" customWidth="1"/>
    <col min="4" max="4" width="10.796875" customWidth="1"/>
    <col min="5" max="6" width="8.59765625" customWidth="1"/>
    <col min="7" max="7" width="10.8984375" customWidth="1"/>
    <col min="8" max="9" width="8.8984375" bestFit="1" customWidth="1"/>
    <col min="10" max="10" width="9.3984375" bestFit="1" customWidth="1"/>
    <col min="11" max="11" width="9.3984375" hidden="1" customWidth="1"/>
    <col min="12" max="12" width="9.3984375" bestFit="1" customWidth="1"/>
  </cols>
  <sheetData>
    <row r="1" spans="1:12" x14ac:dyDescent="0.45">
      <c r="A1" s="28" t="s">
        <v>34</v>
      </c>
    </row>
    <row r="2" spans="1:12" x14ac:dyDescent="0.45">
      <c r="A2" t="s">
        <v>147</v>
      </c>
    </row>
    <row r="3" spans="1:12" ht="41.4" customHeight="1" x14ac:dyDescent="0.45">
      <c r="A3" s="4" t="s">
        <v>126</v>
      </c>
      <c r="B3" s="144" t="s">
        <v>139</v>
      </c>
      <c r="C3" s="144"/>
      <c r="D3" s="23" t="s">
        <v>141</v>
      </c>
      <c r="E3" s="149" t="s">
        <v>140</v>
      </c>
      <c r="F3" s="149"/>
      <c r="G3" s="144" t="s">
        <v>142</v>
      </c>
      <c r="H3" s="144"/>
    </row>
    <row r="4" spans="1:12" ht="25.05" customHeight="1" x14ac:dyDescent="0.45">
      <c r="A4" s="3"/>
      <c r="B4" s="144" t="s">
        <v>303</v>
      </c>
      <c r="C4" s="144"/>
      <c r="D4" s="13" t="s">
        <v>304</v>
      </c>
      <c r="E4" s="148"/>
      <c r="F4" s="148"/>
      <c r="G4" s="22" t="s">
        <v>143</v>
      </c>
      <c r="H4" s="18"/>
    </row>
    <row r="5" spans="1:12" ht="25.05" customHeight="1" x14ac:dyDescent="0.45">
      <c r="A5" s="3"/>
      <c r="B5" s="144" t="s">
        <v>303</v>
      </c>
      <c r="C5" s="144"/>
      <c r="D5" s="13" t="s">
        <v>304</v>
      </c>
      <c r="E5" s="148"/>
      <c r="F5" s="148"/>
      <c r="G5" s="22" t="s">
        <v>144</v>
      </c>
      <c r="H5" s="18"/>
    </row>
    <row r="6" spans="1:12" ht="25.05" customHeight="1" x14ac:dyDescent="0.45">
      <c r="A6" s="3"/>
      <c r="B6" s="144" t="s">
        <v>303</v>
      </c>
      <c r="C6" s="144"/>
      <c r="D6" s="13" t="s">
        <v>304</v>
      </c>
      <c r="E6" s="148"/>
      <c r="F6" s="148"/>
      <c r="G6" s="22" t="s">
        <v>145</v>
      </c>
      <c r="H6" s="18"/>
    </row>
    <row r="7" spans="1:12" ht="25.05" customHeight="1" x14ac:dyDescent="0.45">
      <c r="A7" s="3"/>
      <c r="B7" s="144" t="s">
        <v>303</v>
      </c>
      <c r="C7" s="144"/>
      <c r="D7" s="13" t="s">
        <v>304</v>
      </c>
      <c r="E7" s="148"/>
      <c r="F7" s="148"/>
      <c r="G7" s="22" t="s">
        <v>146</v>
      </c>
      <c r="H7" s="18"/>
    </row>
    <row r="8" spans="1:12" x14ac:dyDescent="0.45">
      <c r="D8" s="34"/>
      <c r="E8" s="34"/>
      <c r="F8" s="34"/>
    </row>
    <row r="9" spans="1:12" x14ac:dyDescent="0.45">
      <c r="A9" t="s">
        <v>148</v>
      </c>
    </row>
    <row r="10" spans="1:12" ht="18.600000000000001" customHeight="1" x14ac:dyDescent="0.45">
      <c r="C10" s="7" t="s">
        <v>127</v>
      </c>
      <c r="D10" t="e">
        <f>標準地調査!P37</f>
        <v>#DIV/0!</v>
      </c>
      <c r="E10" t="s">
        <v>128</v>
      </c>
    </row>
    <row r="11" spans="1:12" ht="54" x14ac:dyDescent="0.45">
      <c r="A11" s="4" t="s">
        <v>126</v>
      </c>
      <c r="B11" s="4" t="s">
        <v>129</v>
      </c>
      <c r="C11" s="23" t="s">
        <v>130</v>
      </c>
      <c r="D11" s="4" t="s">
        <v>131</v>
      </c>
      <c r="E11" s="23" t="s">
        <v>132</v>
      </c>
      <c r="F11" s="23" t="s">
        <v>133</v>
      </c>
      <c r="G11" s="23" t="s">
        <v>134</v>
      </c>
      <c r="H11" s="23" t="s">
        <v>135</v>
      </c>
      <c r="I11" s="23" t="s">
        <v>137</v>
      </c>
      <c r="J11" s="23" t="s">
        <v>138</v>
      </c>
      <c r="K11" s="23" t="s">
        <v>174</v>
      </c>
      <c r="L11" s="23" t="s">
        <v>159</v>
      </c>
    </row>
    <row r="12" spans="1:12" ht="25.05" customHeight="1" x14ac:dyDescent="0.45">
      <c r="A12" s="3"/>
      <c r="B12" s="4" t="s">
        <v>136</v>
      </c>
      <c r="C12" s="4"/>
      <c r="D12" s="3" t="e">
        <f>ROUND($D$10*C12/100,3)</f>
        <v>#DIV/0!</v>
      </c>
      <c r="E12" s="3"/>
      <c r="F12" s="35"/>
      <c r="G12" s="35" t="e">
        <f>D12*F12</f>
        <v>#DIV/0!</v>
      </c>
      <c r="H12" s="35" t="e">
        <f>ROUND(G12*0.055,0)</f>
        <v>#DIV/0!</v>
      </c>
      <c r="I12" s="35" t="e">
        <f>ROUND(D12*680,0)</f>
        <v>#DIV/0!</v>
      </c>
      <c r="J12" s="35" t="e">
        <f>ROUND(D12*E4,0)</f>
        <v>#DIV/0!</v>
      </c>
      <c r="K12" s="35" t="e">
        <f>G12-H12-I12-J12</f>
        <v>#DIV/0!</v>
      </c>
      <c r="L12" s="37"/>
    </row>
    <row r="13" spans="1:12" ht="25.05" customHeight="1" x14ac:dyDescent="0.45">
      <c r="A13" s="3"/>
      <c r="B13" s="4" t="s">
        <v>136</v>
      </c>
      <c r="C13" s="4"/>
      <c r="D13" s="3" t="e">
        <f t="shared" ref="D13:D16" si="0">ROUND($D$10*C13/100,3)</f>
        <v>#DIV/0!</v>
      </c>
      <c r="E13" s="3"/>
      <c r="F13" s="35"/>
      <c r="G13" s="35" t="e">
        <f>D13*F13</f>
        <v>#DIV/0!</v>
      </c>
      <c r="H13" s="3"/>
      <c r="I13" s="3"/>
      <c r="J13" s="35" t="e">
        <f>ROUND(D13*E5,0)</f>
        <v>#DIV/0!</v>
      </c>
      <c r="K13" s="35" t="e">
        <f t="shared" ref="K13:K16" si="1">G13-H13-I13-J13</f>
        <v>#DIV/0!</v>
      </c>
      <c r="L13" s="37"/>
    </row>
    <row r="14" spans="1:12" ht="25.05" customHeight="1" x14ac:dyDescent="0.45">
      <c r="A14" s="3"/>
      <c r="B14" s="4" t="s">
        <v>149</v>
      </c>
      <c r="C14" s="4"/>
      <c r="D14" s="3" t="e">
        <f t="shared" si="0"/>
        <v>#DIV/0!</v>
      </c>
      <c r="E14" s="3"/>
      <c r="F14" s="35"/>
      <c r="G14" s="35" t="e">
        <f>D14*F14</f>
        <v>#DIV/0!</v>
      </c>
      <c r="H14" s="3"/>
      <c r="I14" s="35" t="e">
        <f>ROUND(D14*680,0)</f>
        <v>#DIV/0!</v>
      </c>
      <c r="J14" s="35" t="e">
        <f>ROUND(D14*E4,0)</f>
        <v>#DIV/0!</v>
      </c>
      <c r="K14" s="35" t="e">
        <f t="shared" si="1"/>
        <v>#DIV/0!</v>
      </c>
      <c r="L14" s="37"/>
    </row>
    <row r="15" spans="1:12" ht="25.05" customHeight="1" x14ac:dyDescent="0.45">
      <c r="A15" s="3"/>
      <c r="B15" s="4" t="s">
        <v>150</v>
      </c>
      <c r="C15" s="4"/>
      <c r="D15" s="3" t="e">
        <f t="shared" si="0"/>
        <v>#DIV/0!</v>
      </c>
      <c r="E15" s="3" t="e">
        <f>ROUND(D15*0.8,3)</f>
        <v>#DIV/0!</v>
      </c>
      <c r="F15" s="35"/>
      <c r="G15" s="35" t="e">
        <f t="shared" ref="G15:G16" si="2">D15*F15</f>
        <v>#DIV/0!</v>
      </c>
      <c r="H15" s="3"/>
      <c r="I15" s="3"/>
      <c r="J15" s="35" t="e">
        <f>ROUND(D15*E6,0)</f>
        <v>#DIV/0!</v>
      </c>
      <c r="K15" s="35" t="e">
        <f t="shared" si="1"/>
        <v>#DIV/0!</v>
      </c>
      <c r="L15" s="37"/>
    </row>
    <row r="16" spans="1:12" ht="25.05" customHeight="1" x14ac:dyDescent="0.45">
      <c r="A16" s="3"/>
      <c r="B16" s="4" t="s">
        <v>152</v>
      </c>
      <c r="C16" s="4"/>
      <c r="D16" s="3" t="e">
        <f t="shared" si="0"/>
        <v>#DIV/0!</v>
      </c>
      <c r="E16" s="3" t="e">
        <f>ROUND(D16*0.8,3)</f>
        <v>#DIV/0!</v>
      </c>
      <c r="F16" s="35"/>
      <c r="G16" s="35" t="e">
        <f t="shared" si="2"/>
        <v>#DIV/0!</v>
      </c>
      <c r="H16" s="3"/>
      <c r="I16" s="3"/>
      <c r="J16" s="35" t="e">
        <f>ROUND(D16*E7,0)</f>
        <v>#DIV/0!</v>
      </c>
      <c r="K16" s="35" t="e">
        <f t="shared" si="1"/>
        <v>#DIV/0!</v>
      </c>
      <c r="L16" s="37"/>
    </row>
    <row r="17" spans="1:12" ht="25.05" customHeight="1" x14ac:dyDescent="0.45">
      <c r="A17" s="3"/>
      <c r="B17" s="4" t="s">
        <v>151</v>
      </c>
      <c r="C17" s="4">
        <f>SUM(C12:C16)</f>
        <v>0</v>
      </c>
      <c r="D17" s="3" t="e">
        <f>SUM(D12:D16)</f>
        <v>#DIV/0!</v>
      </c>
      <c r="E17" s="3"/>
      <c r="F17" s="35"/>
      <c r="G17" s="36" t="e">
        <f>SUM(G12:G16)</f>
        <v>#DIV/0!</v>
      </c>
      <c r="H17" s="35" t="e">
        <f t="shared" ref="H17:J17" si="3">SUM(H12:H16)</f>
        <v>#DIV/0!</v>
      </c>
      <c r="I17" s="35" t="e">
        <f t="shared" si="3"/>
        <v>#DIV/0!</v>
      </c>
      <c r="J17" s="35" t="e">
        <f t="shared" si="3"/>
        <v>#DIV/0!</v>
      </c>
      <c r="K17" s="35" t="e">
        <f>SUM(K12:K16)</f>
        <v>#DIV/0!</v>
      </c>
      <c r="L17" s="36" t="e">
        <f>G17-H17-I17-J17</f>
        <v>#DIV/0!</v>
      </c>
    </row>
    <row r="18" spans="1:12" x14ac:dyDescent="0.45">
      <c r="C18" s="12" t="s">
        <v>181</v>
      </c>
    </row>
    <row r="20" spans="1:12" x14ac:dyDescent="0.45">
      <c r="A20" t="s">
        <v>172</v>
      </c>
    </row>
    <row r="21" spans="1:12" ht="32.4" customHeight="1" x14ac:dyDescent="0.45">
      <c r="A21" s="4" t="s">
        <v>171</v>
      </c>
      <c r="B21" s="4" t="s">
        <v>129</v>
      </c>
      <c r="C21" s="23" t="s">
        <v>178</v>
      </c>
      <c r="D21" s="23" t="s">
        <v>177</v>
      </c>
      <c r="E21" s="144" t="s">
        <v>173</v>
      </c>
      <c r="F21" s="144"/>
      <c r="G21" s="144" t="s">
        <v>176</v>
      </c>
      <c r="H21" s="144"/>
      <c r="J21" s="23" t="s">
        <v>179</v>
      </c>
      <c r="K21" s="3" t="s">
        <v>175</v>
      </c>
      <c r="L21" s="4" t="s">
        <v>180</v>
      </c>
    </row>
    <row r="22" spans="1:12" x14ac:dyDescent="0.45">
      <c r="A22" s="4"/>
      <c r="B22" s="4" t="s">
        <v>136</v>
      </c>
      <c r="C22" s="4">
        <f>SUMIF($B$12:$B$16,B22,$C$12:$C$16)</f>
        <v>0</v>
      </c>
      <c r="D22" s="37"/>
      <c r="E22" s="147" t="e">
        <f>(SUMIF($B$12:$B$16,B22,$K$12:$K$16))/($D$26*C22/100)</f>
        <v>#DIV/0!</v>
      </c>
      <c r="F22" s="147"/>
      <c r="G22" s="145"/>
      <c r="H22" s="145"/>
      <c r="J22" s="37"/>
      <c r="K22" s="35" t="e">
        <f>E22*$D$26*C22/100</f>
        <v>#DIV/0!</v>
      </c>
      <c r="L22" s="35" t="e">
        <f>ROUNDDOWN($J$26*C22/100*E22,0)</f>
        <v>#DIV/0!</v>
      </c>
    </row>
    <row r="23" spans="1:12" x14ac:dyDescent="0.45">
      <c r="A23" s="4"/>
      <c r="B23" s="4" t="s">
        <v>149</v>
      </c>
      <c r="C23" s="4">
        <f t="shared" ref="C23:C25" si="4">SUMIF($B$12:$B$16,B23,$C$12:$C$16)</f>
        <v>0</v>
      </c>
      <c r="D23" s="37"/>
      <c r="E23" s="147" t="e">
        <f t="shared" ref="E23:E25" si="5">(SUMIF($B$12:$B$16,B23,$K$12:$K$16))/($D$26*C23/100)</f>
        <v>#DIV/0!</v>
      </c>
      <c r="F23" s="147"/>
      <c r="G23" s="145"/>
      <c r="H23" s="145"/>
      <c r="J23" s="37"/>
      <c r="K23" s="35" t="e">
        <f t="shared" ref="K23:K25" si="6">E23*$D$26*C23/100</f>
        <v>#DIV/0!</v>
      </c>
      <c r="L23" s="35" t="e">
        <f>ROUNDDOWN($J$26*C23/100*E23,0)</f>
        <v>#DIV/0!</v>
      </c>
    </row>
    <row r="24" spans="1:12" x14ac:dyDescent="0.45">
      <c r="A24" s="4"/>
      <c r="B24" s="4" t="s">
        <v>150</v>
      </c>
      <c r="C24" s="4">
        <f t="shared" si="4"/>
        <v>0</v>
      </c>
      <c r="D24" s="37"/>
      <c r="E24" s="147" t="e">
        <f t="shared" si="5"/>
        <v>#DIV/0!</v>
      </c>
      <c r="F24" s="147"/>
      <c r="G24" s="145"/>
      <c r="H24" s="145"/>
      <c r="J24" s="37"/>
      <c r="K24" s="35" t="e">
        <f t="shared" si="6"/>
        <v>#DIV/0!</v>
      </c>
      <c r="L24" s="35" t="e">
        <f>ROUNDDOWN($J$26*C24/100*E24,0)</f>
        <v>#DIV/0!</v>
      </c>
    </row>
    <row r="25" spans="1:12" x14ac:dyDescent="0.45">
      <c r="A25" s="4"/>
      <c r="B25" s="4" t="s">
        <v>152</v>
      </c>
      <c r="C25" s="4">
        <f t="shared" si="4"/>
        <v>0</v>
      </c>
      <c r="D25" s="37"/>
      <c r="E25" s="147" t="e">
        <f t="shared" si="5"/>
        <v>#DIV/0!</v>
      </c>
      <c r="F25" s="147"/>
      <c r="G25" s="145"/>
      <c r="H25" s="145"/>
      <c r="J25" s="37"/>
      <c r="K25" s="35" t="e">
        <f t="shared" si="6"/>
        <v>#DIV/0!</v>
      </c>
      <c r="L25" s="35" t="e">
        <f>ROUNDDOWN($J$26*C25/100*E25,0)</f>
        <v>#DIV/0!</v>
      </c>
    </row>
    <row r="26" spans="1:12" x14ac:dyDescent="0.45">
      <c r="A26" s="3"/>
      <c r="B26" s="4" t="s">
        <v>151</v>
      </c>
      <c r="C26" s="4">
        <f>SUM(C22:C25)</f>
        <v>0</v>
      </c>
      <c r="D26" s="41" t="e">
        <f>D17</f>
        <v>#DIV/0!</v>
      </c>
      <c r="E26" s="146"/>
      <c r="F26" s="145"/>
      <c r="G26" s="143" t="e">
        <f>L17</f>
        <v>#DIV/0!</v>
      </c>
      <c r="H26" s="143"/>
      <c r="J26" s="3"/>
      <c r="K26" s="36" t="e">
        <f>SUM(K22:K25)</f>
        <v>#DIV/0!</v>
      </c>
      <c r="L26" s="36" t="e">
        <f>SUM(L22:L25)</f>
        <v>#DIV/0!</v>
      </c>
    </row>
    <row r="29" spans="1:12" x14ac:dyDescent="0.45">
      <c r="A29" s="28" t="s">
        <v>153</v>
      </c>
    </row>
    <row r="30" spans="1:12" x14ac:dyDescent="0.45">
      <c r="A30" t="s">
        <v>36</v>
      </c>
    </row>
    <row r="31" spans="1:12" x14ac:dyDescent="0.45">
      <c r="A31" t="s">
        <v>154</v>
      </c>
    </row>
    <row r="33" spans="1:1" x14ac:dyDescent="0.45">
      <c r="A33" t="s">
        <v>155</v>
      </c>
    </row>
  </sheetData>
  <mergeCells count="23">
    <mergeCell ref="E7:F7"/>
    <mergeCell ref="E3:F3"/>
    <mergeCell ref="E4:F4"/>
    <mergeCell ref="G3:H3"/>
    <mergeCell ref="B5:C5"/>
    <mergeCell ref="E5:F5"/>
    <mergeCell ref="E6:F6"/>
    <mergeCell ref="B6:C6"/>
    <mergeCell ref="B7:C7"/>
    <mergeCell ref="B3:C3"/>
    <mergeCell ref="B4:C4"/>
    <mergeCell ref="E21:F21"/>
    <mergeCell ref="E26:F26"/>
    <mergeCell ref="E22:F22"/>
    <mergeCell ref="E23:F23"/>
    <mergeCell ref="E24:F24"/>
    <mergeCell ref="E25:F25"/>
    <mergeCell ref="G26:H26"/>
    <mergeCell ref="G21:H21"/>
    <mergeCell ref="G22:H22"/>
    <mergeCell ref="G23:H23"/>
    <mergeCell ref="G24:H24"/>
    <mergeCell ref="G25:H25"/>
  </mergeCells>
  <phoneticPr fontId="1"/>
  <pageMargins left="0.70866141732283472" right="0.31496062992125984" top="0.74803149606299213" bottom="0.74803149606299213" header="0.31496062992125984" footer="0.31496062992125984"/>
  <pageSetup paperSize="9" scale="77" fitToHeight="0" orientation="portrait" verticalDpi="0" r:id="rId1"/>
  <headerFooter>
    <oddFooter>&amp;C3 ページ</oddFooter>
  </headerFooter>
  <ignoredErrors>
    <ignoredError sqref="J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89C9-825A-4057-B2B1-9AFEDD597E17}">
  <dimension ref="A1:E34"/>
  <sheetViews>
    <sheetView zoomScaleNormal="100" zoomScaleSheetLayoutView="100" workbookViewId="0">
      <selection activeCell="B9" sqref="B9"/>
    </sheetView>
  </sheetViews>
  <sheetFormatPr defaultRowHeight="18" x14ac:dyDescent="0.45"/>
  <cols>
    <col min="1" max="1" width="25.69921875" customWidth="1"/>
    <col min="2" max="2" width="14.296875" style="8" customWidth="1"/>
    <col min="3" max="3" width="5.296875" style="8" customWidth="1"/>
    <col min="4" max="4" width="24.796875" customWidth="1"/>
    <col min="5" max="5" width="8.59765625" customWidth="1"/>
    <col min="6" max="6" width="10.8984375" customWidth="1"/>
    <col min="7" max="8" width="8.8984375" bestFit="1" customWidth="1"/>
    <col min="9" max="10" width="9.3984375" bestFit="1" customWidth="1"/>
  </cols>
  <sheetData>
    <row r="1" spans="1:5" x14ac:dyDescent="0.45">
      <c r="A1" s="28" t="s">
        <v>37</v>
      </c>
    </row>
    <row r="2" spans="1:5" ht="25.05" customHeight="1" x14ac:dyDescent="0.45">
      <c r="A2" s="4" t="s">
        <v>38</v>
      </c>
      <c r="B2" s="139" t="s">
        <v>35</v>
      </c>
      <c r="C2" s="140"/>
      <c r="D2" s="4" t="s">
        <v>39</v>
      </c>
    </row>
    <row r="3" spans="1:5" ht="25.05" customHeight="1" x14ac:dyDescent="0.45">
      <c r="A3" s="3" t="s">
        <v>277</v>
      </c>
      <c r="B3" s="39" t="e">
        <f>内訳表_搬出間伐!P23</f>
        <v>#DIV/0!</v>
      </c>
      <c r="C3" s="40" t="s">
        <v>40</v>
      </c>
      <c r="D3" s="3" t="s">
        <v>192</v>
      </c>
    </row>
    <row r="4" spans="1:5" ht="25.05" customHeight="1" x14ac:dyDescent="0.45">
      <c r="A4" s="3" t="s">
        <v>278</v>
      </c>
      <c r="B4" s="39">
        <f>内訳表_作業道!H31</f>
        <v>0</v>
      </c>
      <c r="C4" s="40" t="s">
        <v>40</v>
      </c>
      <c r="D4" s="3" t="s">
        <v>193</v>
      </c>
    </row>
    <row r="5" spans="1:5" ht="25.05" customHeight="1" x14ac:dyDescent="0.45">
      <c r="A5" s="3" t="s">
        <v>279</v>
      </c>
      <c r="B5" s="39" t="e">
        <f>B3*1.1</f>
        <v>#DIV/0!</v>
      </c>
      <c r="C5" s="40" t="s">
        <v>40</v>
      </c>
      <c r="D5" s="3" t="s">
        <v>41</v>
      </c>
    </row>
    <row r="6" spans="1:5" ht="25.05" customHeight="1" x14ac:dyDescent="0.45">
      <c r="A6" s="3" t="s">
        <v>280</v>
      </c>
      <c r="B6" s="39">
        <f>B4*1.1</f>
        <v>0</v>
      </c>
      <c r="C6" s="40" t="s">
        <v>40</v>
      </c>
      <c r="D6" s="3" t="s">
        <v>41</v>
      </c>
    </row>
    <row r="7" spans="1:5" ht="25.05" customHeight="1" x14ac:dyDescent="0.45">
      <c r="A7" s="3" t="s">
        <v>42</v>
      </c>
      <c r="B7" s="39" t="e">
        <f>ROUNDDOWN(B5*10.5/100,0)</f>
        <v>#DIV/0!</v>
      </c>
      <c r="C7" s="40" t="s">
        <v>40</v>
      </c>
      <c r="D7" s="3" t="s">
        <v>167</v>
      </c>
      <c r="E7" s="38"/>
    </row>
    <row r="8" spans="1:5" ht="25.05" customHeight="1" x14ac:dyDescent="0.45">
      <c r="A8" s="3" t="s">
        <v>156</v>
      </c>
      <c r="B8" s="39"/>
      <c r="C8" s="40" t="s">
        <v>40</v>
      </c>
      <c r="D8" s="3"/>
    </row>
    <row r="9" spans="1:5" ht="25.05" customHeight="1" x14ac:dyDescent="0.45">
      <c r="A9" s="3" t="s">
        <v>157</v>
      </c>
      <c r="B9" s="39"/>
      <c r="C9" s="40" t="s">
        <v>40</v>
      </c>
      <c r="D9" s="3"/>
    </row>
    <row r="10" spans="1:5" ht="25.05" customHeight="1" x14ac:dyDescent="0.45">
      <c r="A10" s="4" t="s">
        <v>160</v>
      </c>
      <c r="B10" s="39" t="e">
        <f>-(B5+B6+B7-B8-B9)</f>
        <v>#DIV/0!</v>
      </c>
      <c r="C10" s="40" t="s">
        <v>40</v>
      </c>
      <c r="D10" s="3"/>
    </row>
    <row r="11" spans="1:5" ht="25.05" customHeight="1" x14ac:dyDescent="0.45">
      <c r="A11" s="3" t="s">
        <v>158</v>
      </c>
      <c r="B11" s="39" t="e">
        <f>企画提案書3!L17</f>
        <v>#DIV/0!</v>
      </c>
      <c r="C11" s="40" t="s">
        <v>40</v>
      </c>
      <c r="D11" s="3"/>
    </row>
    <row r="12" spans="1:5" ht="25.05" customHeight="1" x14ac:dyDescent="0.45">
      <c r="A12" s="3" t="s">
        <v>43</v>
      </c>
      <c r="B12" s="39" t="e">
        <f>B11+B10</f>
        <v>#DIV/0!</v>
      </c>
      <c r="C12" s="40" t="s">
        <v>40</v>
      </c>
      <c r="D12" s="3"/>
    </row>
    <row r="17" spans="1:2" x14ac:dyDescent="0.45">
      <c r="A17" t="s">
        <v>44</v>
      </c>
    </row>
    <row r="18" spans="1:2" x14ac:dyDescent="0.45">
      <c r="A18" t="s">
        <v>45</v>
      </c>
    </row>
    <row r="19" spans="1:2" x14ac:dyDescent="0.45">
      <c r="A19" t="s">
        <v>46</v>
      </c>
    </row>
    <row r="22" spans="1:2" x14ac:dyDescent="0.45">
      <c r="A22" t="s">
        <v>47</v>
      </c>
    </row>
    <row r="23" spans="1:2" x14ac:dyDescent="0.45">
      <c r="A23" t="s">
        <v>48</v>
      </c>
    </row>
    <row r="24" spans="1:2" x14ac:dyDescent="0.45">
      <c r="A24" t="s">
        <v>49</v>
      </c>
    </row>
    <row r="26" spans="1:2" x14ac:dyDescent="0.45">
      <c r="A26" t="s">
        <v>50</v>
      </c>
    </row>
    <row r="27" spans="1:2" x14ac:dyDescent="0.45">
      <c r="A27" t="s">
        <v>161</v>
      </c>
    </row>
    <row r="29" spans="1:2" x14ac:dyDescent="0.45">
      <c r="A29" s="12" t="s">
        <v>162</v>
      </c>
    </row>
    <row r="30" spans="1:2" x14ac:dyDescent="0.45">
      <c r="A30" t="s">
        <v>163</v>
      </c>
      <c r="B30" s="12" t="s">
        <v>164</v>
      </c>
    </row>
    <row r="31" spans="1:2" x14ac:dyDescent="0.45">
      <c r="A31" t="s">
        <v>165</v>
      </c>
      <c r="B31" s="12" t="s">
        <v>166</v>
      </c>
    </row>
    <row r="32" spans="1:2" x14ac:dyDescent="0.45">
      <c r="A32" s="12" t="s">
        <v>168</v>
      </c>
    </row>
    <row r="33" spans="1:1" x14ac:dyDescent="0.45">
      <c r="A33" t="s">
        <v>169</v>
      </c>
    </row>
    <row r="34" spans="1:1" x14ac:dyDescent="0.45">
      <c r="A34" t="s">
        <v>170</v>
      </c>
    </row>
  </sheetData>
  <mergeCells count="1">
    <mergeCell ref="B2:C2"/>
  </mergeCells>
  <phoneticPr fontId="1"/>
  <pageMargins left="0.70866141732283472" right="0.51181102362204722" top="0.74803149606299213" bottom="0.74803149606299213" header="0.31496062992125984" footer="0.31496062992125984"/>
  <pageSetup paperSize="9" fitToHeight="0" orientation="portrait" verticalDpi="0" r:id="rId1"/>
  <headerFooter>
    <oddFooter>&amp;C4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3116-A25A-4C83-87F6-DE52C2326FEF}">
  <dimension ref="A1:E39"/>
  <sheetViews>
    <sheetView zoomScaleNormal="100" zoomScaleSheetLayoutView="100" workbookViewId="0">
      <selection activeCell="E1" sqref="E1"/>
    </sheetView>
  </sheetViews>
  <sheetFormatPr defaultRowHeight="18" x14ac:dyDescent="0.45"/>
  <cols>
    <col min="1" max="1" width="25.69921875" customWidth="1"/>
    <col min="2" max="2" width="14.296875" style="8" customWidth="1"/>
    <col min="3" max="3" width="5.296875" style="8" customWidth="1"/>
    <col min="4" max="4" width="22.296875" customWidth="1"/>
    <col min="5" max="5" width="8.59765625" customWidth="1"/>
    <col min="6" max="6" width="3.09765625" customWidth="1"/>
    <col min="7" max="8" width="8.8984375" bestFit="1" customWidth="1"/>
    <col min="9" max="10" width="9.3984375" bestFit="1" customWidth="1"/>
  </cols>
  <sheetData>
    <row r="1" spans="1:1" x14ac:dyDescent="0.45">
      <c r="A1" t="s">
        <v>51</v>
      </c>
    </row>
    <row r="24" spans="2:2" ht="18" customHeight="1" x14ac:dyDescent="0.45">
      <c r="B24" s="7" t="s">
        <v>182</v>
      </c>
    </row>
    <row r="25" spans="2:2" ht="9.6" customHeight="1" x14ac:dyDescent="0.45"/>
    <row r="26" spans="2:2" ht="18" customHeight="1" x14ac:dyDescent="0.45">
      <c r="B26" s="7" t="s">
        <v>185</v>
      </c>
    </row>
    <row r="27" spans="2:2" ht="9.6" customHeight="1" x14ac:dyDescent="0.45"/>
    <row r="28" spans="2:2" ht="18" customHeight="1" x14ac:dyDescent="0.45">
      <c r="B28" s="7" t="s">
        <v>183</v>
      </c>
    </row>
    <row r="29" spans="2:2" ht="9.6" customHeight="1" x14ac:dyDescent="0.45"/>
    <row r="30" spans="2:2" ht="18" customHeight="1" x14ac:dyDescent="0.45">
      <c r="B30" s="7" t="s">
        <v>184</v>
      </c>
    </row>
    <row r="31" spans="2:2" ht="18" customHeight="1" x14ac:dyDescent="0.45"/>
    <row r="32" spans="2:2" ht="18" customHeight="1" x14ac:dyDescent="0.45"/>
    <row r="33" spans="1:5" ht="18" customHeight="1" x14ac:dyDescent="0.45">
      <c r="A33" s="150" t="s">
        <v>191</v>
      </c>
      <c r="B33" s="150"/>
      <c r="C33" s="150"/>
      <c r="D33" s="150"/>
      <c r="E33" s="150"/>
    </row>
    <row r="34" spans="1:5" x14ac:dyDescent="0.45">
      <c r="A34" s="150"/>
      <c r="B34" s="150"/>
      <c r="C34" s="150"/>
      <c r="D34" s="150"/>
      <c r="E34" s="150"/>
    </row>
    <row r="35" spans="1:5" x14ac:dyDescent="0.45">
      <c r="A35" s="150"/>
      <c r="B35" s="150"/>
      <c r="C35" s="150"/>
      <c r="D35" s="150"/>
      <c r="E35" s="150"/>
    </row>
    <row r="36" spans="1:5" x14ac:dyDescent="0.45">
      <c r="A36" s="150"/>
      <c r="B36" s="150"/>
      <c r="C36" s="150"/>
      <c r="D36" s="150"/>
      <c r="E36" s="150"/>
    </row>
    <row r="37" spans="1:5" x14ac:dyDescent="0.45">
      <c r="A37" s="150"/>
      <c r="B37" s="150"/>
      <c r="C37" s="150"/>
      <c r="D37" s="150"/>
      <c r="E37" s="150"/>
    </row>
    <row r="38" spans="1:5" x14ac:dyDescent="0.45">
      <c r="A38" s="150" t="s">
        <v>300</v>
      </c>
      <c r="B38" s="150"/>
      <c r="C38" s="150"/>
      <c r="D38" s="150"/>
      <c r="E38" s="150"/>
    </row>
    <row r="39" spans="1:5" x14ac:dyDescent="0.45">
      <c r="A39" s="150"/>
      <c r="B39" s="150"/>
      <c r="C39" s="150"/>
      <c r="D39" s="150"/>
      <c r="E39" s="150"/>
    </row>
  </sheetData>
  <mergeCells count="2">
    <mergeCell ref="A38:E39"/>
    <mergeCell ref="A33:E37"/>
  </mergeCells>
  <phoneticPr fontId="1"/>
  <pageMargins left="0.70866141732283472" right="0.51181102362204722" top="0.74803149606299213" bottom="0.74803149606299213" header="0.31496062992125984" footer="0.31496062992125984"/>
  <pageSetup paperSize="9" fitToHeight="0" orientation="portrait" r:id="rId1"/>
  <headerFooter>
    <oddFooter>&amp;C5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49DE-D5EE-41DD-A12A-349819197AB1}">
  <sheetPr>
    <pageSetUpPr fitToPage="1"/>
  </sheetPr>
  <dimension ref="A1:AA38"/>
  <sheetViews>
    <sheetView topLeftCell="A4" workbookViewId="0">
      <selection activeCell="P34" sqref="P34:Q34"/>
    </sheetView>
  </sheetViews>
  <sheetFormatPr defaultRowHeight="18" x14ac:dyDescent="0.45"/>
  <cols>
    <col min="1" max="1" width="8.3984375" customWidth="1"/>
    <col min="2" max="23" width="5.19921875" customWidth="1"/>
    <col min="24" max="24" width="7.296875" customWidth="1"/>
    <col min="25" max="25" width="0" hidden="1" customWidth="1"/>
    <col min="26" max="26" width="7.19921875" customWidth="1"/>
    <col min="27" max="27" width="6.69921875" customWidth="1"/>
  </cols>
  <sheetData>
    <row r="1" spans="1:26" ht="13.2" customHeight="1" x14ac:dyDescent="0.45">
      <c r="Z1" s="7" t="s">
        <v>111</v>
      </c>
    </row>
    <row r="2" spans="1:26" ht="22.2" x14ac:dyDescent="0.45">
      <c r="A2" s="138" t="s">
        <v>65</v>
      </c>
      <c r="B2" s="138"/>
      <c r="C2" s="138"/>
      <c r="D2" s="138"/>
      <c r="E2" s="138"/>
      <c r="F2" s="138"/>
      <c r="G2" s="138"/>
      <c r="H2" s="138"/>
      <c r="I2" s="138"/>
      <c r="J2" s="138"/>
      <c r="K2" s="138"/>
      <c r="L2" s="138"/>
      <c r="M2" s="138"/>
      <c r="N2" s="138"/>
      <c r="O2" s="138"/>
      <c r="P2" s="138"/>
      <c r="Q2" s="138"/>
      <c r="R2" s="138"/>
      <c r="S2" s="138"/>
      <c r="T2" s="138"/>
      <c r="U2" s="138"/>
      <c r="V2" s="138"/>
      <c r="W2" s="138"/>
      <c r="X2" s="138"/>
    </row>
    <row r="3" spans="1:26" x14ac:dyDescent="0.45">
      <c r="B3" t="s">
        <v>93</v>
      </c>
      <c r="F3" t="s">
        <v>94</v>
      </c>
      <c r="K3" t="s">
        <v>95</v>
      </c>
      <c r="Q3" t="s">
        <v>96</v>
      </c>
      <c r="U3" t="s">
        <v>97</v>
      </c>
    </row>
    <row r="4" spans="1:26" x14ac:dyDescent="0.45">
      <c r="A4" s="160" t="s">
        <v>92</v>
      </c>
      <c r="B4" s="139" t="s">
        <v>66</v>
      </c>
      <c r="C4" s="163"/>
      <c r="D4" s="163"/>
      <c r="E4" s="163"/>
      <c r="F4" s="163"/>
      <c r="G4" s="163"/>
      <c r="H4" s="163"/>
      <c r="I4" s="163"/>
      <c r="J4" s="163"/>
      <c r="K4" s="163"/>
      <c r="L4" s="163"/>
      <c r="M4" s="163"/>
      <c r="N4" s="163"/>
      <c r="O4" s="163"/>
      <c r="P4" s="163"/>
      <c r="Q4" s="163"/>
      <c r="R4" s="163"/>
      <c r="S4" s="163"/>
      <c r="T4" s="163"/>
      <c r="U4" s="163"/>
      <c r="V4" s="163"/>
      <c r="W4" s="140"/>
      <c r="X4" s="3"/>
      <c r="Z4" s="149" t="s">
        <v>109</v>
      </c>
    </row>
    <row r="5" spans="1:26" ht="18.600000000000001" thickBot="1" x14ac:dyDescent="0.5">
      <c r="A5" s="161"/>
      <c r="B5" s="10">
        <v>8</v>
      </c>
      <c r="C5" s="10">
        <v>10</v>
      </c>
      <c r="D5" s="10">
        <v>12</v>
      </c>
      <c r="E5" s="10">
        <v>14</v>
      </c>
      <c r="F5" s="10">
        <v>16</v>
      </c>
      <c r="G5" s="10">
        <v>18</v>
      </c>
      <c r="H5" s="10">
        <v>20</v>
      </c>
      <c r="I5" s="10">
        <v>22</v>
      </c>
      <c r="J5" s="10">
        <v>24</v>
      </c>
      <c r="K5" s="10">
        <v>26</v>
      </c>
      <c r="L5" s="10">
        <v>28</v>
      </c>
      <c r="M5" s="10">
        <v>30</v>
      </c>
      <c r="N5" s="10">
        <v>32</v>
      </c>
      <c r="O5" s="10">
        <v>34</v>
      </c>
      <c r="P5" s="10">
        <v>36</v>
      </c>
      <c r="Q5" s="10">
        <v>38</v>
      </c>
      <c r="R5" s="10">
        <v>40</v>
      </c>
      <c r="S5" s="10">
        <v>42</v>
      </c>
      <c r="T5" s="10">
        <v>44</v>
      </c>
      <c r="U5" s="10">
        <v>46</v>
      </c>
      <c r="V5" s="10">
        <v>48</v>
      </c>
      <c r="W5" s="10">
        <v>50</v>
      </c>
      <c r="X5" s="10" t="s">
        <v>67</v>
      </c>
      <c r="Z5" s="162"/>
    </row>
    <row r="6" spans="1:26" ht="18.600000000000001" thickTop="1" x14ac:dyDescent="0.45">
      <c r="A6" s="6">
        <v>1</v>
      </c>
      <c r="B6" s="2"/>
      <c r="C6" s="2"/>
      <c r="D6" s="2"/>
      <c r="E6" s="2"/>
      <c r="F6" s="2"/>
      <c r="G6" s="2"/>
      <c r="H6" s="2"/>
      <c r="I6" s="2"/>
      <c r="J6" s="2"/>
      <c r="K6" s="2"/>
      <c r="L6" s="2"/>
      <c r="M6" s="2"/>
      <c r="N6" s="2"/>
      <c r="O6" s="2"/>
      <c r="P6" s="2"/>
      <c r="Q6" s="2"/>
      <c r="R6" s="2"/>
      <c r="S6" s="2"/>
      <c r="T6" s="2"/>
      <c r="U6" s="2"/>
      <c r="V6" s="2"/>
      <c r="W6" s="2"/>
      <c r="X6" s="2">
        <f>SUM(B6:W6)</f>
        <v>0</v>
      </c>
      <c r="Y6">
        <f>IF(X6&gt;=1,1,0)</f>
        <v>0</v>
      </c>
      <c r="Z6" s="2"/>
    </row>
    <row r="7" spans="1:26" x14ac:dyDescent="0.45">
      <c r="A7" s="4">
        <v>2</v>
      </c>
      <c r="B7" s="3"/>
      <c r="C7" s="3"/>
      <c r="D7" s="3"/>
      <c r="E7" s="3"/>
      <c r="F7" s="3"/>
      <c r="G7" s="3"/>
      <c r="H7" s="3"/>
      <c r="I7" s="3"/>
      <c r="J7" s="3"/>
      <c r="K7" s="3"/>
      <c r="L7" s="3"/>
      <c r="M7" s="3"/>
      <c r="N7" s="3"/>
      <c r="O7" s="3"/>
      <c r="P7" s="3"/>
      <c r="Q7" s="3"/>
      <c r="R7" s="3"/>
      <c r="S7" s="3"/>
      <c r="T7" s="3"/>
      <c r="U7" s="3"/>
      <c r="V7" s="3"/>
      <c r="W7" s="3"/>
      <c r="X7" s="3">
        <f t="shared" ref="X7:X25" si="0">SUM(B7:W7)</f>
        <v>0</v>
      </c>
      <c r="Y7">
        <f t="shared" ref="Y7:Y25" si="1">IF(X7&gt;=1,1,0)</f>
        <v>0</v>
      </c>
      <c r="Z7" s="3"/>
    </row>
    <row r="8" spans="1:26" x14ac:dyDescent="0.45">
      <c r="A8" s="4">
        <v>3</v>
      </c>
      <c r="B8" s="3"/>
      <c r="C8" s="3"/>
      <c r="D8" s="3"/>
      <c r="E8" s="3"/>
      <c r="F8" s="3"/>
      <c r="G8" s="3"/>
      <c r="H8" s="3"/>
      <c r="I8" s="3"/>
      <c r="J8" s="3"/>
      <c r="K8" s="3"/>
      <c r="L8" s="3"/>
      <c r="M8" s="3"/>
      <c r="N8" s="3"/>
      <c r="O8" s="3"/>
      <c r="P8" s="3"/>
      <c r="Q8" s="3"/>
      <c r="R8" s="3"/>
      <c r="S8" s="3"/>
      <c r="T8" s="3"/>
      <c r="U8" s="3"/>
      <c r="V8" s="3"/>
      <c r="W8" s="3"/>
      <c r="X8" s="3">
        <f t="shared" si="0"/>
        <v>0</v>
      </c>
      <c r="Y8">
        <f t="shared" si="1"/>
        <v>0</v>
      </c>
      <c r="Z8" s="3"/>
    </row>
    <row r="9" spans="1:26" x14ac:dyDescent="0.45">
      <c r="A9" s="4">
        <v>4</v>
      </c>
      <c r="B9" s="3"/>
      <c r="C9" s="3"/>
      <c r="D9" s="3"/>
      <c r="E9" s="3"/>
      <c r="F9" s="3"/>
      <c r="G9" s="3"/>
      <c r="H9" s="3"/>
      <c r="I9" s="3"/>
      <c r="J9" s="3"/>
      <c r="K9" s="3"/>
      <c r="L9" s="3"/>
      <c r="M9" s="3"/>
      <c r="N9" s="3"/>
      <c r="O9" s="3"/>
      <c r="P9" s="3"/>
      <c r="Q9" s="3"/>
      <c r="R9" s="3"/>
      <c r="S9" s="3"/>
      <c r="T9" s="3"/>
      <c r="U9" s="3"/>
      <c r="V9" s="3"/>
      <c r="W9" s="3"/>
      <c r="X9" s="3">
        <f t="shared" si="0"/>
        <v>0</v>
      </c>
      <c r="Y9">
        <f t="shared" si="1"/>
        <v>0</v>
      </c>
      <c r="Z9" s="3"/>
    </row>
    <row r="10" spans="1:26" x14ac:dyDescent="0.45">
      <c r="A10" s="4">
        <v>5</v>
      </c>
      <c r="B10" s="3"/>
      <c r="C10" s="3"/>
      <c r="D10" s="3"/>
      <c r="E10" s="3"/>
      <c r="F10" s="3"/>
      <c r="G10" s="3"/>
      <c r="H10" s="3"/>
      <c r="I10" s="3"/>
      <c r="J10" s="3"/>
      <c r="K10" s="3"/>
      <c r="L10" s="3"/>
      <c r="M10" s="3"/>
      <c r="N10" s="3"/>
      <c r="O10" s="3"/>
      <c r="P10" s="3"/>
      <c r="Q10" s="3"/>
      <c r="R10" s="3"/>
      <c r="S10" s="3"/>
      <c r="T10" s="3"/>
      <c r="U10" s="3"/>
      <c r="V10" s="3"/>
      <c r="W10" s="3"/>
      <c r="X10" s="3">
        <f t="shared" si="0"/>
        <v>0</v>
      </c>
      <c r="Y10">
        <f t="shared" si="1"/>
        <v>0</v>
      </c>
      <c r="Z10" s="3"/>
    </row>
    <row r="11" spans="1:26" x14ac:dyDescent="0.45">
      <c r="A11" s="4">
        <v>6</v>
      </c>
      <c r="B11" s="3"/>
      <c r="C11" s="3"/>
      <c r="D11" s="3"/>
      <c r="E11" s="3"/>
      <c r="F11" s="3"/>
      <c r="G11" s="3"/>
      <c r="H11" s="3"/>
      <c r="I11" s="3"/>
      <c r="J11" s="3"/>
      <c r="K11" s="3"/>
      <c r="L11" s="3"/>
      <c r="M11" s="3"/>
      <c r="N11" s="3"/>
      <c r="O11" s="3"/>
      <c r="P11" s="3"/>
      <c r="Q11" s="3"/>
      <c r="R11" s="3"/>
      <c r="S11" s="3"/>
      <c r="T11" s="3"/>
      <c r="U11" s="3"/>
      <c r="V11" s="3"/>
      <c r="W11" s="3"/>
      <c r="X11" s="3">
        <f t="shared" si="0"/>
        <v>0</v>
      </c>
      <c r="Y11">
        <f t="shared" si="1"/>
        <v>0</v>
      </c>
      <c r="Z11" s="3"/>
    </row>
    <row r="12" spans="1:26" x14ac:dyDescent="0.45">
      <c r="A12" s="4">
        <v>7</v>
      </c>
      <c r="B12" s="3"/>
      <c r="C12" s="3"/>
      <c r="D12" s="3"/>
      <c r="E12" s="3"/>
      <c r="F12" s="3"/>
      <c r="G12" s="3"/>
      <c r="H12" s="3"/>
      <c r="I12" s="3"/>
      <c r="J12" s="3"/>
      <c r="K12" s="3"/>
      <c r="L12" s="3"/>
      <c r="M12" s="3"/>
      <c r="N12" s="3"/>
      <c r="O12" s="3"/>
      <c r="P12" s="3"/>
      <c r="Q12" s="3"/>
      <c r="R12" s="3"/>
      <c r="S12" s="3"/>
      <c r="T12" s="3"/>
      <c r="U12" s="3"/>
      <c r="V12" s="3"/>
      <c r="W12" s="3"/>
      <c r="X12" s="3">
        <f t="shared" si="0"/>
        <v>0</v>
      </c>
      <c r="Y12">
        <f t="shared" si="1"/>
        <v>0</v>
      </c>
      <c r="Z12" s="3"/>
    </row>
    <row r="13" spans="1:26" x14ac:dyDescent="0.45">
      <c r="A13" s="4">
        <v>8</v>
      </c>
      <c r="B13" s="3"/>
      <c r="C13" s="3"/>
      <c r="D13" s="3"/>
      <c r="E13" s="3"/>
      <c r="F13" s="3"/>
      <c r="G13" s="3"/>
      <c r="H13" s="3"/>
      <c r="I13" s="3"/>
      <c r="J13" s="3"/>
      <c r="K13" s="3"/>
      <c r="L13" s="3"/>
      <c r="M13" s="3"/>
      <c r="N13" s="3"/>
      <c r="O13" s="3"/>
      <c r="P13" s="3"/>
      <c r="Q13" s="3"/>
      <c r="R13" s="3"/>
      <c r="S13" s="3"/>
      <c r="T13" s="3"/>
      <c r="U13" s="3"/>
      <c r="V13" s="3"/>
      <c r="W13" s="3"/>
      <c r="X13" s="3">
        <f t="shared" si="0"/>
        <v>0</v>
      </c>
      <c r="Y13">
        <f t="shared" si="1"/>
        <v>0</v>
      </c>
      <c r="Z13" s="3"/>
    </row>
    <row r="14" spans="1:26" x14ac:dyDescent="0.45">
      <c r="A14" s="4">
        <v>9</v>
      </c>
      <c r="B14" s="3"/>
      <c r="C14" s="3"/>
      <c r="D14" s="3"/>
      <c r="E14" s="3"/>
      <c r="F14" s="3"/>
      <c r="G14" s="3"/>
      <c r="H14" s="3"/>
      <c r="I14" s="3"/>
      <c r="J14" s="3"/>
      <c r="K14" s="3"/>
      <c r="L14" s="3"/>
      <c r="M14" s="3"/>
      <c r="N14" s="3"/>
      <c r="O14" s="3"/>
      <c r="P14" s="3"/>
      <c r="Q14" s="3"/>
      <c r="R14" s="3"/>
      <c r="S14" s="3"/>
      <c r="T14" s="3"/>
      <c r="U14" s="3"/>
      <c r="V14" s="3"/>
      <c r="W14" s="3"/>
      <c r="X14" s="3">
        <f t="shared" si="0"/>
        <v>0</v>
      </c>
      <c r="Y14">
        <f t="shared" si="1"/>
        <v>0</v>
      </c>
      <c r="Z14" s="3"/>
    </row>
    <row r="15" spans="1:26" x14ac:dyDescent="0.45">
      <c r="A15" s="4">
        <v>10</v>
      </c>
      <c r="B15" s="3"/>
      <c r="C15" s="3"/>
      <c r="D15" s="3"/>
      <c r="E15" s="3"/>
      <c r="F15" s="3"/>
      <c r="G15" s="3"/>
      <c r="H15" s="3"/>
      <c r="I15" s="3"/>
      <c r="J15" s="3"/>
      <c r="K15" s="3"/>
      <c r="L15" s="3"/>
      <c r="M15" s="3"/>
      <c r="N15" s="3"/>
      <c r="O15" s="3"/>
      <c r="P15" s="3"/>
      <c r="Q15" s="3"/>
      <c r="R15" s="3"/>
      <c r="S15" s="3"/>
      <c r="T15" s="3"/>
      <c r="U15" s="3"/>
      <c r="V15" s="3"/>
      <c r="W15" s="3"/>
      <c r="X15" s="3">
        <f t="shared" si="0"/>
        <v>0</v>
      </c>
      <c r="Y15">
        <f t="shared" si="1"/>
        <v>0</v>
      </c>
      <c r="Z15" s="3"/>
    </row>
    <row r="16" spans="1:26" x14ac:dyDescent="0.45">
      <c r="A16" s="4">
        <v>11</v>
      </c>
      <c r="B16" s="3"/>
      <c r="C16" s="3"/>
      <c r="D16" s="3"/>
      <c r="E16" s="3"/>
      <c r="F16" s="3"/>
      <c r="G16" s="3"/>
      <c r="H16" s="3"/>
      <c r="I16" s="3"/>
      <c r="J16" s="3"/>
      <c r="K16" s="3"/>
      <c r="L16" s="3"/>
      <c r="M16" s="3"/>
      <c r="N16" s="3"/>
      <c r="O16" s="3"/>
      <c r="P16" s="3"/>
      <c r="Q16" s="3"/>
      <c r="R16" s="3"/>
      <c r="S16" s="3"/>
      <c r="T16" s="3"/>
      <c r="U16" s="3"/>
      <c r="V16" s="3"/>
      <c r="W16" s="3"/>
      <c r="X16" s="3">
        <f t="shared" si="0"/>
        <v>0</v>
      </c>
      <c r="Y16">
        <f t="shared" si="1"/>
        <v>0</v>
      </c>
      <c r="Z16" s="3"/>
    </row>
    <row r="17" spans="1:27" x14ac:dyDescent="0.45">
      <c r="A17" s="4">
        <v>12</v>
      </c>
      <c r="B17" s="3"/>
      <c r="C17" s="3"/>
      <c r="D17" s="3"/>
      <c r="E17" s="3"/>
      <c r="F17" s="3"/>
      <c r="G17" s="3"/>
      <c r="H17" s="3"/>
      <c r="I17" s="3"/>
      <c r="J17" s="3"/>
      <c r="K17" s="3"/>
      <c r="L17" s="3"/>
      <c r="M17" s="3"/>
      <c r="N17" s="3"/>
      <c r="O17" s="3"/>
      <c r="P17" s="3"/>
      <c r="Q17" s="3"/>
      <c r="R17" s="3"/>
      <c r="S17" s="3"/>
      <c r="T17" s="3"/>
      <c r="U17" s="3"/>
      <c r="V17" s="3"/>
      <c r="W17" s="3"/>
      <c r="X17" s="3">
        <f t="shared" si="0"/>
        <v>0</v>
      </c>
      <c r="Y17">
        <f t="shared" si="1"/>
        <v>0</v>
      </c>
      <c r="Z17" s="3"/>
    </row>
    <row r="18" spans="1:27" x14ac:dyDescent="0.45">
      <c r="A18" s="4">
        <v>13</v>
      </c>
      <c r="B18" s="3"/>
      <c r="C18" s="3"/>
      <c r="D18" s="3"/>
      <c r="E18" s="3"/>
      <c r="F18" s="3"/>
      <c r="G18" s="3"/>
      <c r="H18" s="3"/>
      <c r="I18" s="3"/>
      <c r="J18" s="3"/>
      <c r="K18" s="3"/>
      <c r="L18" s="3"/>
      <c r="M18" s="3"/>
      <c r="N18" s="3"/>
      <c r="O18" s="3"/>
      <c r="P18" s="3"/>
      <c r="Q18" s="3"/>
      <c r="R18" s="3"/>
      <c r="S18" s="3"/>
      <c r="T18" s="3"/>
      <c r="U18" s="3"/>
      <c r="V18" s="3"/>
      <c r="W18" s="3"/>
      <c r="X18" s="3">
        <f t="shared" si="0"/>
        <v>0</v>
      </c>
      <c r="Y18">
        <f t="shared" si="1"/>
        <v>0</v>
      </c>
      <c r="Z18" s="3"/>
    </row>
    <row r="19" spans="1:27" x14ac:dyDescent="0.45">
      <c r="A19" s="4">
        <v>14</v>
      </c>
      <c r="B19" s="3"/>
      <c r="C19" s="3"/>
      <c r="D19" s="3"/>
      <c r="E19" s="3"/>
      <c r="F19" s="3"/>
      <c r="G19" s="3"/>
      <c r="H19" s="3"/>
      <c r="I19" s="3"/>
      <c r="J19" s="3"/>
      <c r="K19" s="3"/>
      <c r="L19" s="3"/>
      <c r="M19" s="3"/>
      <c r="N19" s="3"/>
      <c r="O19" s="3"/>
      <c r="P19" s="3"/>
      <c r="Q19" s="3"/>
      <c r="R19" s="3"/>
      <c r="S19" s="3"/>
      <c r="T19" s="3"/>
      <c r="U19" s="3"/>
      <c r="V19" s="3"/>
      <c r="W19" s="3"/>
      <c r="X19" s="3">
        <f t="shared" si="0"/>
        <v>0</v>
      </c>
      <c r="Y19">
        <f t="shared" si="1"/>
        <v>0</v>
      </c>
      <c r="Z19" s="3"/>
    </row>
    <row r="20" spans="1:27" x14ac:dyDescent="0.45">
      <c r="A20" s="4">
        <v>15</v>
      </c>
      <c r="B20" s="3"/>
      <c r="C20" s="3"/>
      <c r="D20" s="3"/>
      <c r="E20" s="3"/>
      <c r="F20" s="3"/>
      <c r="G20" s="3"/>
      <c r="H20" s="3"/>
      <c r="I20" s="3"/>
      <c r="J20" s="3"/>
      <c r="K20" s="3"/>
      <c r="L20" s="3"/>
      <c r="M20" s="3"/>
      <c r="N20" s="3"/>
      <c r="O20" s="3"/>
      <c r="P20" s="3"/>
      <c r="Q20" s="3"/>
      <c r="R20" s="3"/>
      <c r="S20" s="3"/>
      <c r="T20" s="3"/>
      <c r="U20" s="3"/>
      <c r="V20" s="3"/>
      <c r="W20" s="3"/>
      <c r="X20" s="3">
        <f t="shared" si="0"/>
        <v>0</v>
      </c>
      <c r="Y20">
        <f t="shared" si="1"/>
        <v>0</v>
      </c>
      <c r="Z20" s="3"/>
    </row>
    <row r="21" spans="1:27" x14ac:dyDescent="0.45">
      <c r="A21" s="4">
        <v>16</v>
      </c>
      <c r="B21" s="3"/>
      <c r="C21" s="3"/>
      <c r="D21" s="3"/>
      <c r="E21" s="3"/>
      <c r="F21" s="3"/>
      <c r="G21" s="3"/>
      <c r="H21" s="3"/>
      <c r="I21" s="3"/>
      <c r="J21" s="3"/>
      <c r="K21" s="3"/>
      <c r="L21" s="3"/>
      <c r="M21" s="3"/>
      <c r="N21" s="3"/>
      <c r="O21" s="3"/>
      <c r="P21" s="3"/>
      <c r="Q21" s="3"/>
      <c r="R21" s="3"/>
      <c r="S21" s="3"/>
      <c r="T21" s="3"/>
      <c r="U21" s="3"/>
      <c r="V21" s="3"/>
      <c r="W21" s="3"/>
      <c r="X21" s="3">
        <f t="shared" si="0"/>
        <v>0</v>
      </c>
      <c r="Y21">
        <f t="shared" si="1"/>
        <v>0</v>
      </c>
      <c r="Z21" s="3"/>
    </row>
    <row r="22" spans="1:27" x14ac:dyDescent="0.45">
      <c r="A22" s="4">
        <v>17</v>
      </c>
      <c r="B22" s="3"/>
      <c r="C22" s="3"/>
      <c r="D22" s="3"/>
      <c r="E22" s="3"/>
      <c r="F22" s="3"/>
      <c r="G22" s="3"/>
      <c r="H22" s="3"/>
      <c r="I22" s="3"/>
      <c r="J22" s="3"/>
      <c r="K22" s="3"/>
      <c r="L22" s="3"/>
      <c r="M22" s="3"/>
      <c r="N22" s="3"/>
      <c r="O22" s="3"/>
      <c r="P22" s="3"/>
      <c r="Q22" s="3"/>
      <c r="R22" s="3"/>
      <c r="S22" s="3"/>
      <c r="T22" s="3"/>
      <c r="U22" s="3"/>
      <c r="V22" s="3"/>
      <c r="W22" s="3"/>
      <c r="X22" s="3">
        <f t="shared" si="0"/>
        <v>0</v>
      </c>
      <c r="Y22">
        <f t="shared" si="1"/>
        <v>0</v>
      </c>
      <c r="Z22" s="3"/>
    </row>
    <row r="23" spans="1:27" x14ac:dyDescent="0.45">
      <c r="A23" s="4">
        <v>18</v>
      </c>
      <c r="B23" s="3"/>
      <c r="C23" s="3"/>
      <c r="D23" s="3"/>
      <c r="E23" s="3"/>
      <c r="F23" s="3"/>
      <c r="G23" s="3"/>
      <c r="H23" s="3"/>
      <c r="I23" s="3"/>
      <c r="J23" s="3"/>
      <c r="K23" s="3"/>
      <c r="L23" s="3"/>
      <c r="M23" s="3"/>
      <c r="N23" s="3"/>
      <c r="O23" s="3"/>
      <c r="P23" s="3"/>
      <c r="Q23" s="3"/>
      <c r="R23" s="3"/>
      <c r="S23" s="3"/>
      <c r="T23" s="3"/>
      <c r="U23" s="3"/>
      <c r="V23" s="3"/>
      <c r="W23" s="3"/>
      <c r="X23" s="3">
        <f t="shared" si="0"/>
        <v>0</v>
      </c>
      <c r="Y23">
        <f t="shared" si="1"/>
        <v>0</v>
      </c>
      <c r="Z23" s="3"/>
    </row>
    <row r="24" spans="1:27" x14ac:dyDescent="0.45">
      <c r="A24" s="4">
        <v>19</v>
      </c>
      <c r="B24" s="3"/>
      <c r="C24" s="3"/>
      <c r="D24" s="3"/>
      <c r="E24" s="3"/>
      <c r="F24" s="3"/>
      <c r="G24" s="3"/>
      <c r="H24" s="3"/>
      <c r="I24" s="3"/>
      <c r="J24" s="3"/>
      <c r="K24" s="3"/>
      <c r="L24" s="3"/>
      <c r="M24" s="3"/>
      <c r="N24" s="3"/>
      <c r="O24" s="3"/>
      <c r="P24" s="3"/>
      <c r="Q24" s="3"/>
      <c r="R24" s="3"/>
      <c r="S24" s="3"/>
      <c r="T24" s="3"/>
      <c r="U24" s="3"/>
      <c r="V24" s="3"/>
      <c r="W24" s="3"/>
      <c r="X24" s="3">
        <f t="shared" si="0"/>
        <v>0</v>
      </c>
      <c r="Y24">
        <f t="shared" si="1"/>
        <v>0</v>
      </c>
      <c r="Z24" s="3"/>
    </row>
    <row r="25" spans="1:27" ht="18.600000000000001" thickBot="1" x14ac:dyDescent="0.5">
      <c r="A25" s="10">
        <v>20</v>
      </c>
      <c r="B25" s="11"/>
      <c r="C25" s="11"/>
      <c r="D25" s="11"/>
      <c r="E25" s="11"/>
      <c r="F25" s="11"/>
      <c r="G25" s="11"/>
      <c r="H25" s="11"/>
      <c r="I25" s="11"/>
      <c r="J25" s="11"/>
      <c r="K25" s="11"/>
      <c r="L25" s="11"/>
      <c r="M25" s="11"/>
      <c r="N25" s="11"/>
      <c r="O25" s="11"/>
      <c r="P25" s="11"/>
      <c r="Q25" s="11"/>
      <c r="R25" s="11"/>
      <c r="S25" s="11"/>
      <c r="T25" s="11"/>
      <c r="U25" s="11"/>
      <c r="V25" s="11"/>
      <c r="W25" s="11"/>
      <c r="X25" s="11">
        <f t="shared" si="0"/>
        <v>0</v>
      </c>
      <c r="Y25">
        <f t="shared" si="1"/>
        <v>0</v>
      </c>
      <c r="Z25" s="11"/>
      <c r="AA25" s="24"/>
    </row>
    <row r="26" spans="1:27" ht="18.600000000000001" thickTop="1" x14ac:dyDescent="0.45">
      <c r="A26" s="6" t="s">
        <v>68</v>
      </c>
      <c r="B26" s="2">
        <f>SUM(B6:B25)</f>
        <v>0</v>
      </c>
      <c r="C26" s="2">
        <f t="shared" ref="C26:X26" si="2">SUM(C6:C25)</f>
        <v>0</v>
      </c>
      <c r="D26" s="2">
        <f t="shared" si="2"/>
        <v>0</v>
      </c>
      <c r="E26" s="2">
        <f t="shared" si="2"/>
        <v>0</v>
      </c>
      <c r="F26" s="2">
        <f t="shared" si="2"/>
        <v>0</v>
      </c>
      <c r="G26" s="2">
        <f t="shared" si="2"/>
        <v>0</v>
      </c>
      <c r="H26" s="2">
        <f t="shared" si="2"/>
        <v>0</v>
      </c>
      <c r="I26" s="2">
        <f t="shared" si="2"/>
        <v>0</v>
      </c>
      <c r="J26" s="2">
        <f t="shared" si="2"/>
        <v>0</v>
      </c>
      <c r="K26" s="2">
        <f t="shared" si="2"/>
        <v>0</v>
      </c>
      <c r="L26" s="2">
        <f t="shared" si="2"/>
        <v>0</v>
      </c>
      <c r="M26" s="2">
        <f t="shared" si="2"/>
        <v>0</v>
      </c>
      <c r="N26" s="2">
        <f t="shared" si="2"/>
        <v>0</v>
      </c>
      <c r="O26" s="2">
        <f t="shared" si="2"/>
        <v>0</v>
      </c>
      <c r="P26" s="2">
        <f t="shared" si="2"/>
        <v>0</v>
      </c>
      <c r="Q26" s="2">
        <f t="shared" si="2"/>
        <v>0</v>
      </c>
      <c r="R26" s="2">
        <f t="shared" si="2"/>
        <v>0</v>
      </c>
      <c r="S26" s="2">
        <f t="shared" si="2"/>
        <v>0</v>
      </c>
      <c r="T26" s="2">
        <f t="shared" si="2"/>
        <v>0</v>
      </c>
      <c r="U26" s="2">
        <f t="shared" si="2"/>
        <v>0</v>
      </c>
      <c r="V26" s="2">
        <f t="shared" si="2"/>
        <v>0</v>
      </c>
      <c r="W26" s="2">
        <f t="shared" si="2"/>
        <v>0</v>
      </c>
      <c r="X26" s="2">
        <f t="shared" si="2"/>
        <v>0</v>
      </c>
      <c r="Y26" s="17">
        <f>SUM(Y6:Y25)</f>
        <v>0</v>
      </c>
      <c r="Z26" s="25" t="e">
        <f>X26/P33</f>
        <v>#DIV/0!</v>
      </c>
      <c r="AA26" s="18" t="s">
        <v>102</v>
      </c>
    </row>
    <row r="27" spans="1:27" x14ac:dyDescent="0.45">
      <c r="A27" s="4" t="s">
        <v>69</v>
      </c>
      <c r="B27" s="3"/>
      <c r="C27" s="3"/>
      <c r="D27" s="3"/>
      <c r="E27" s="3"/>
      <c r="F27" s="3"/>
      <c r="G27" s="3"/>
      <c r="H27" s="3"/>
      <c r="I27" s="3">
        <v>14</v>
      </c>
      <c r="J27" s="3">
        <v>15</v>
      </c>
      <c r="K27" s="3">
        <v>15</v>
      </c>
      <c r="L27" s="3">
        <v>15</v>
      </c>
      <c r="M27" s="3">
        <v>16</v>
      </c>
      <c r="N27" s="3">
        <v>16</v>
      </c>
      <c r="O27" s="3">
        <v>16</v>
      </c>
      <c r="P27" s="3">
        <v>16</v>
      </c>
      <c r="Q27" s="3">
        <v>16</v>
      </c>
      <c r="R27" s="3"/>
      <c r="S27" s="3"/>
      <c r="T27" s="3"/>
      <c r="U27" s="3"/>
      <c r="V27" s="3"/>
      <c r="W27" s="3"/>
      <c r="X27" s="3"/>
      <c r="Z27" s="159" t="s">
        <v>186</v>
      </c>
      <c r="AA27" s="140"/>
    </row>
    <row r="28" spans="1:27" x14ac:dyDescent="0.45">
      <c r="A28" s="4" t="s">
        <v>70</v>
      </c>
      <c r="B28" s="3"/>
      <c r="C28" s="3"/>
      <c r="D28" s="3"/>
      <c r="E28" s="3"/>
      <c r="F28" s="3"/>
      <c r="G28" s="3"/>
      <c r="H28" s="3"/>
      <c r="I28" s="3">
        <v>0.28999999999999998</v>
      </c>
      <c r="J28" s="3">
        <v>0.32</v>
      </c>
      <c r="K28" s="3">
        <v>0.37</v>
      </c>
      <c r="L28" s="3">
        <v>0.42</v>
      </c>
      <c r="M28" s="3">
        <v>0.51</v>
      </c>
      <c r="N28" s="3">
        <v>0.56000000000000005</v>
      </c>
      <c r="O28" s="3">
        <v>0.62</v>
      </c>
      <c r="P28" s="3">
        <v>0.69</v>
      </c>
      <c r="Q28" s="3">
        <v>0.75</v>
      </c>
      <c r="R28" s="3"/>
      <c r="S28" s="3"/>
      <c r="T28" s="3"/>
      <c r="U28" s="3"/>
      <c r="V28" s="3"/>
      <c r="W28" s="3"/>
      <c r="X28" s="3"/>
      <c r="Z28" s="26"/>
    </row>
    <row r="29" spans="1:27" x14ac:dyDescent="0.45">
      <c r="A29" s="4" t="s">
        <v>71</v>
      </c>
      <c r="B29" s="3"/>
      <c r="C29" s="3"/>
      <c r="D29" s="3"/>
      <c r="E29" s="3"/>
      <c r="F29" s="3"/>
      <c r="G29" s="3"/>
      <c r="H29" s="3"/>
      <c r="I29" s="3">
        <f>ROUND(I28*I26,2)</f>
        <v>0</v>
      </c>
      <c r="J29" s="3">
        <f>ROUND(J28*J26,2)</f>
        <v>0</v>
      </c>
      <c r="K29" s="3">
        <f t="shared" ref="K29:Q29" si="3">ROUND(K28*K26,2)</f>
        <v>0</v>
      </c>
      <c r="L29" s="3">
        <f t="shared" si="3"/>
        <v>0</v>
      </c>
      <c r="M29" s="3">
        <f t="shared" si="3"/>
        <v>0</v>
      </c>
      <c r="N29" s="3">
        <f t="shared" si="3"/>
        <v>0</v>
      </c>
      <c r="O29" s="3">
        <f t="shared" si="3"/>
        <v>0</v>
      </c>
      <c r="P29" s="3">
        <f t="shared" si="3"/>
        <v>0</v>
      </c>
      <c r="Q29" s="3">
        <f t="shared" si="3"/>
        <v>0</v>
      </c>
      <c r="R29" s="3"/>
      <c r="S29" s="3"/>
      <c r="T29" s="3"/>
      <c r="U29" s="3"/>
      <c r="V29" s="3"/>
      <c r="W29" s="3"/>
      <c r="X29" s="3">
        <f>SUM(B29:W29)</f>
        <v>0</v>
      </c>
      <c r="Z29" s="159" t="s">
        <v>187</v>
      </c>
      <c r="AA29" s="140"/>
    </row>
    <row r="30" spans="1:27" x14ac:dyDescent="0.45">
      <c r="A30" s="4" t="s">
        <v>72</v>
      </c>
      <c r="B30" s="3"/>
      <c r="C30" s="3"/>
      <c r="D30" s="3"/>
      <c r="E30" s="3"/>
      <c r="F30" s="3"/>
      <c r="G30" s="3"/>
      <c r="H30" s="3"/>
      <c r="I30" s="3">
        <v>0</v>
      </c>
      <c r="J30" s="3">
        <v>0.75</v>
      </c>
      <c r="K30" s="3">
        <v>0.75</v>
      </c>
      <c r="L30" s="3">
        <v>0.89</v>
      </c>
      <c r="M30" s="3">
        <v>0.89</v>
      </c>
      <c r="N30" s="3">
        <v>0.89</v>
      </c>
      <c r="O30" s="3">
        <v>0.95</v>
      </c>
      <c r="P30" s="3">
        <v>0.95</v>
      </c>
      <c r="Q30" s="3">
        <v>0.95</v>
      </c>
      <c r="R30" s="3"/>
      <c r="S30" s="3"/>
      <c r="T30" s="3"/>
      <c r="U30" s="3"/>
      <c r="V30" s="3"/>
      <c r="W30" s="3"/>
      <c r="X30" s="3"/>
      <c r="Z30" s="27" t="e">
        <f>(SUMIF(Y6:Y25,1,Z6:Z25))/M33</f>
        <v>#DIV/0!</v>
      </c>
      <c r="AA30" s="18" t="s">
        <v>110</v>
      </c>
    </row>
    <row r="31" spans="1:27" x14ac:dyDescent="0.45">
      <c r="A31" s="4" t="s">
        <v>73</v>
      </c>
      <c r="B31" s="3"/>
      <c r="C31" s="3"/>
      <c r="D31" s="3"/>
      <c r="E31" s="3"/>
      <c r="F31" s="3"/>
      <c r="G31" s="3"/>
      <c r="H31" s="3"/>
      <c r="I31" s="3">
        <f>ROUND(I30*I29,2)</f>
        <v>0</v>
      </c>
      <c r="J31" s="3">
        <f t="shared" ref="J31:Q31" si="4">ROUND(J30*J29,2)</f>
        <v>0</v>
      </c>
      <c r="K31" s="3">
        <f t="shared" si="4"/>
        <v>0</v>
      </c>
      <c r="L31" s="16">
        <f t="shared" si="4"/>
        <v>0</v>
      </c>
      <c r="M31" s="3">
        <f t="shared" si="4"/>
        <v>0</v>
      </c>
      <c r="N31" s="3">
        <f t="shared" si="4"/>
        <v>0</v>
      </c>
      <c r="O31" s="3">
        <f t="shared" si="4"/>
        <v>0</v>
      </c>
      <c r="P31" s="3">
        <f t="shared" si="4"/>
        <v>0</v>
      </c>
      <c r="Q31" s="3">
        <f t="shared" si="4"/>
        <v>0</v>
      </c>
      <c r="R31" s="3"/>
      <c r="S31" s="3"/>
      <c r="T31" s="3"/>
      <c r="U31" s="3"/>
      <c r="V31" s="3"/>
      <c r="W31" s="3"/>
      <c r="X31" s="3">
        <f>SUM(B31:W31)</f>
        <v>0</v>
      </c>
      <c r="Z31" s="26"/>
    </row>
    <row r="32" spans="1:27" ht="9" customHeight="1" x14ac:dyDescent="0.45"/>
    <row r="33" spans="1:21" x14ac:dyDescent="0.45">
      <c r="A33" s="14">
        <v>1</v>
      </c>
      <c r="B33" t="s">
        <v>74</v>
      </c>
      <c r="E33" s="9"/>
      <c r="F33" t="s">
        <v>75</v>
      </c>
      <c r="G33" s="3"/>
      <c r="H33" t="s">
        <v>76</v>
      </c>
      <c r="I33">
        <f>E33*G33/10000</f>
        <v>0</v>
      </c>
      <c r="J33" s="151" t="s">
        <v>98</v>
      </c>
      <c r="K33" s="151"/>
      <c r="M33">
        <f>Y26</f>
        <v>0</v>
      </c>
      <c r="N33" t="s">
        <v>99</v>
      </c>
      <c r="P33">
        <f>I33*M33</f>
        <v>0</v>
      </c>
      <c r="Q33" t="s">
        <v>77</v>
      </c>
    </row>
    <row r="34" spans="1:21" x14ac:dyDescent="0.45">
      <c r="A34" s="14">
        <v>2</v>
      </c>
      <c r="B34" t="s">
        <v>78</v>
      </c>
      <c r="E34" s="152"/>
      <c r="F34" s="153"/>
      <c r="G34" t="s">
        <v>79</v>
      </c>
      <c r="L34" s="15">
        <v>7</v>
      </c>
      <c r="M34" t="s">
        <v>80</v>
      </c>
      <c r="P34" s="144"/>
      <c r="Q34" s="144"/>
      <c r="R34" t="s">
        <v>81</v>
      </c>
    </row>
    <row r="35" spans="1:21" x14ac:dyDescent="0.45">
      <c r="A35" s="14">
        <v>3</v>
      </c>
      <c r="B35" t="s">
        <v>82</v>
      </c>
      <c r="E35" s="154" t="e">
        <f>ROUND((E34/P33)*X29,2)</f>
        <v>#DIV/0!</v>
      </c>
      <c r="F35" s="155"/>
      <c r="G35" t="s">
        <v>83</v>
      </c>
      <c r="L35" s="15">
        <v>8</v>
      </c>
      <c r="M35" t="s">
        <v>84</v>
      </c>
      <c r="P35" s="158" t="e">
        <f>ROUND(E35*P34/100,2)</f>
        <v>#DIV/0!</v>
      </c>
      <c r="Q35" s="158"/>
      <c r="R35" t="s">
        <v>83</v>
      </c>
    </row>
    <row r="36" spans="1:21" x14ac:dyDescent="0.45">
      <c r="A36" s="14">
        <v>4</v>
      </c>
      <c r="B36" t="s">
        <v>85</v>
      </c>
      <c r="E36" s="156" t="e">
        <f>ROUND(SUM(B26*B5,C5*C26,D26*D5,E26*E5,F26*F5,G26*G5,H26*H5,I26*I5,J26*J5,K26*K5,L26*L5,M26*M5,N26*N5,O26*O5,P26*P5,Q26*Q5,R26*R5,S26*S5,T5*T26,U5*U26,V5*V26,W26*W5)/X26,1)</f>
        <v>#DIV/0!</v>
      </c>
      <c r="F36" s="157"/>
      <c r="L36" s="15">
        <v>9</v>
      </c>
      <c r="M36" t="s">
        <v>86</v>
      </c>
      <c r="P36" s="158" t="e">
        <f>ROUND(P35*T36/100,2)</f>
        <v>#DIV/0!</v>
      </c>
      <c r="Q36" s="158"/>
      <c r="R36" t="s">
        <v>83</v>
      </c>
      <c r="T36" s="3"/>
      <c r="U36" t="s">
        <v>87</v>
      </c>
    </row>
    <row r="37" spans="1:21" x14ac:dyDescent="0.45">
      <c r="A37" s="14">
        <v>5</v>
      </c>
      <c r="B37" t="s">
        <v>88</v>
      </c>
      <c r="E37" s="156" t="e">
        <f>ROUND(SUM(B27*B26,C26*C27,D27*D26,E27*E26,F27*F26,G27*G26,H27*H26,I27*I26,J27*J26,K27*K26,L27*L26,M27*M26,N27*N26,O27*O26,P27*P26,Q27*Q26,R27*R26,S27*S26,T26*T27,U26*U27,V26*V27,W27*W26)/X26,1)</f>
        <v>#DIV/0!</v>
      </c>
      <c r="F37" s="157"/>
      <c r="G37" t="s">
        <v>89</v>
      </c>
      <c r="L37" s="15">
        <v>10</v>
      </c>
      <c r="M37" t="s">
        <v>91</v>
      </c>
      <c r="P37" s="158" t="e">
        <f>ROUND(P36*E38/100,2)</f>
        <v>#DIV/0!</v>
      </c>
      <c r="Q37" s="158"/>
      <c r="R37" t="s">
        <v>83</v>
      </c>
    </row>
    <row r="38" spans="1:21" x14ac:dyDescent="0.45">
      <c r="A38" s="14">
        <v>6</v>
      </c>
      <c r="B38" t="s">
        <v>90</v>
      </c>
      <c r="E38" s="156" t="e">
        <f>ROUND(X31/X29*100,2)</f>
        <v>#DIV/0!</v>
      </c>
      <c r="F38" s="157"/>
      <c r="G38" t="s">
        <v>100</v>
      </c>
      <c r="L38" s="15">
        <v>11</v>
      </c>
      <c r="M38" t="s">
        <v>101</v>
      </c>
      <c r="P38" s="158" t="e">
        <f>ROUND(P37/E34,2)</f>
        <v>#DIV/0!</v>
      </c>
      <c r="Q38" s="158"/>
      <c r="R38" t="s">
        <v>83</v>
      </c>
    </row>
  </sheetData>
  <mergeCells count="17">
    <mergeCell ref="Z29:AA29"/>
    <mergeCell ref="A4:A5"/>
    <mergeCell ref="A2:X2"/>
    <mergeCell ref="Z27:AA27"/>
    <mergeCell ref="Z4:Z5"/>
    <mergeCell ref="B4:W4"/>
    <mergeCell ref="E38:F38"/>
    <mergeCell ref="P34:Q34"/>
    <mergeCell ref="P35:Q35"/>
    <mergeCell ref="P36:Q36"/>
    <mergeCell ref="P37:Q37"/>
    <mergeCell ref="P38:Q38"/>
    <mergeCell ref="J33:K33"/>
    <mergeCell ref="E34:F34"/>
    <mergeCell ref="E35:F35"/>
    <mergeCell ref="E36:F36"/>
    <mergeCell ref="E37:F37"/>
  </mergeCells>
  <phoneticPr fontId="1"/>
  <printOptions horizontalCentered="1"/>
  <pageMargins left="0.70866141732283472" right="0.31496062992125984" top="0.51181102362204722" bottom="0.19685039370078741" header="0.31496062992125984" footer="0.19685039370078741"/>
  <pageSetup paperSize="9" scale="78" orientation="landscape" verticalDpi="0" r:id="rId1"/>
  <ignoredErrors>
    <ignoredError sqref="X6 X7:X25 B26 C26:X2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2859-ED3E-46A3-B113-E22BA6935EE5}">
  <dimension ref="B1:S26"/>
  <sheetViews>
    <sheetView workbookViewId="0">
      <selection activeCell="O20" sqref="O20"/>
    </sheetView>
  </sheetViews>
  <sheetFormatPr defaultRowHeight="18" x14ac:dyDescent="0.45"/>
  <cols>
    <col min="1" max="2" width="8.796875" style="99"/>
    <col min="3" max="3" width="5.09765625" style="100" customWidth="1"/>
    <col min="4" max="4" width="5.19921875" style="100" customWidth="1"/>
    <col min="5" max="5" width="4.09765625" style="100" customWidth="1"/>
    <col min="6" max="6" width="9.19921875" style="100" customWidth="1"/>
    <col min="7" max="7" width="6" style="100" customWidth="1"/>
    <col min="8" max="8" width="5.09765625" style="100" customWidth="1"/>
    <col min="9" max="9" width="7.3984375" style="100" customWidth="1"/>
    <col min="10" max="10" width="3.59765625" style="100" customWidth="1"/>
    <col min="11" max="11" width="1.3984375" style="100" customWidth="1"/>
    <col min="12" max="12" width="4.3984375" style="100" customWidth="1"/>
    <col min="13" max="13" width="3.69921875" style="100" customWidth="1"/>
    <col min="14" max="14" width="9.3984375" style="100" customWidth="1"/>
    <col min="15" max="15" width="8" style="100" customWidth="1"/>
    <col min="16" max="16" width="11.5" style="100" customWidth="1"/>
    <col min="17" max="17" width="10" style="100" customWidth="1"/>
    <col min="18" max="18" width="5.5" style="100" customWidth="1"/>
    <col min="19" max="16384" width="8.796875" style="99"/>
  </cols>
  <sheetData>
    <row r="1" spans="2:19" x14ac:dyDescent="0.45">
      <c r="R1" s="101" t="s">
        <v>266</v>
      </c>
    </row>
    <row r="2" spans="2:19" ht="19.2" customHeight="1" thickBot="1" x14ac:dyDescent="0.5">
      <c r="B2" s="100"/>
      <c r="C2" s="102"/>
      <c r="D2" s="102"/>
      <c r="E2" s="102"/>
      <c r="F2" s="102"/>
      <c r="G2" s="102"/>
      <c r="H2" s="102"/>
      <c r="I2" s="102"/>
      <c r="J2" s="102"/>
      <c r="K2" s="102"/>
      <c r="L2" s="102"/>
      <c r="M2" s="102"/>
      <c r="N2" s="102"/>
      <c r="O2" s="102"/>
      <c r="P2" s="102"/>
      <c r="Q2" s="102"/>
      <c r="R2" s="132" t="s">
        <v>238</v>
      </c>
      <c r="S2" s="100"/>
    </row>
    <row r="3" spans="2:19" ht="26.4" x14ac:dyDescent="0.45">
      <c r="B3" s="100"/>
      <c r="C3" s="103" t="s">
        <v>194</v>
      </c>
      <c r="D3" s="230" t="s">
        <v>195</v>
      </c>
      <c r="E3" s="230"/>
      <c r="F3" s="231" t="s">
        <v>269</v>
      </c>
      <c r="G3" s="231"/>
      <c r="H3" s="231"/>
      <c r="I3" s="231"/>
      <c r="J3" s="231"/>
      <c r="K3" s="231"/>
      <c r="L3" s="231"/>
      <c r="M3" s="231"/>
      <c r="N3" s="231"/>
      <c r="O3" s="231"/>
      <c r="P3" s="104" t="s">
        <v>196</v>
      </c>
      <c r="Q3" s="105" t="e">
        <f>標準地調査!P37</f>
        <v>#DIV/0!</v>
      </c>
      <c r="R3" s="106" t="s">
        <v>267</v>
      </c>
      <c r="S3" s="100"/>
    </row>
    <row r="4" spans="2:19" x14ac:dyDescent="0.45">
      <c r="B4" s="100"/>
      <c r="C4" s="174" t="s">
        <v>197</v>
      </c>
      <c r="D4" s="175"/>
      <c r="E4" s="175"/>
      <c r="F4" s="175" t="s">
        <v>198</v>
      </c>
      <c r="G4" s="175"/>
      <c r="H4" s="175" t="s">
        <v>199</v>
      </c>
      <c r="I4" s="175"/>
      <c r="J4" s="175" t="s">
        <v>200</v>
      </c>
      <c r="K4" s="175"/>
      <c r="L4" s="175"/>
      <c r="M4" s="175"/>
      <c r="N4" s="107" t="s">
        <v>201</v>
      </c>
      <c r="O4" s="107" t="s">
        <v>202</v>
      </c>
      <c r="P4" s="107" t="s">
        <v>203</v>
      </c>
      <c r="Q4" s="207" t="s">
        <v>204</v>
      </c>
      <c r="R4" s="227"/>
      <c r="S4" s="100"/>
    </row>
    <row r="5" spans="2:19" x14ac:dyDescent="0.45">
      <c r="B5" s="100"/>
      <c r="C5" s="174" t="s">
        <v>205</v>
      </c>
      <c r="D5" s="175"/>
      <c r="E5" s="175"/>
      <c r="F5" s="198" t="s">
        <v>292</v>
      </c>
      <c r="G5" s="199"/>
      <c r="H5" s="178" t="s">
        <v>206</v>
      </c>
      <c r="I5" s="178"/>
      <c r="J5" s="182" t="e">
        <f>標準地調査!P35</f>
        <v>#DIV/0!</v>
      </c>
      <c r="K5" s="182"/>
      <c r="L5" s="182"/>
      <c r="M5" s="182"/>
      <c r="N5" s="107" t="s">
        <v>268</v>
      </c>
      <c r="O5" s="109"/>
      <c r="P5" s="109" t="e">
        <f>ROUNDDOWN(J5*O5,0)</f>
        <v>#DIV/0!</v>
      </c>
      <c r="Q5" s="228"/>
      <c r="R5" s="229"/>
      <c r="S5" s="100"/>
    </row>
    <row r="6" spans="2:19" x14ac:dyDescent="0.45">
      <c r="B6" s="100"/>
      <c r="C6" s="174" t="s">
        <v>207</v>
      </c>
      <c r="D6" s="175"/>
      <c r="E6" s="175"/>
      <c r="F6" s="198" t="s">
        <v>208</v>
      </c>
      <c r="G6" s="199"/>
      <c r="H6" s="178" t="s">
        <v>209</v>
      </c>
      <c r="I6" s="178"/>
      <c r="J6" s="182" t="e">
        <f>標準地調査!P36</f>
        <v>#DIV/0!</v>
      </c>
      <c r="K6" s="182"/>
      <c r="L6" s="182"/>
      <c r="M6" s="182"/>
      <c r="N6" s="107" t="s">
        <v>268</v>
      </c>
      <c r="O6" s="110"/>
      <c r="P6" s="110" t="e">
        <f t="shared" ref="P6:P8" si="0">ROUNDDOWN(J6*O6,0)</f>
        <v>#DIV/0!</v>
      </c>
      <c r="Q6" s="225" t="s">
        <v>282</v>
      </c>
      <c r="R6" s="226"/>
      <c r="S6" s="100"/>
    </row>
    <row r="7" spans="2:19" x14ac:dyDescent="0.45">
      <c r="B7" s="100"/>
      <c r="C7" s="174" t="s">
        <v>207</v>
      </c>
      <c r="D7" s="175"/>
      <c r="E7" s="175"/>
      <c r="F7" s="198" t="s">
        <v>210</v>
      </c>
      <c r="G7" s="199"/>
      <c r="H7" s="178" t="s">
        <v>211</v>
      </c>
      <c r="I7" s="178"/>
      <c r="J7" s="182" t="e">
        <f>標準地調査!P36</f>
        <v>#DIV/0!</v>
      </c>
      <c r="K7" s="182"/>
      <c r="L7" s="182"/>
      <c r="M7" s="182"/>
      <c r="N7" s="108" t="s">
        <v>268</v>
      </c>
      <c r="O7" s="111"/>
      <c r="P7" s="111" t="e">
        <f t="shared" si="0"/>
        <v>#DIV/0!</v>
      </c>
      <c r="Q7" s="219" t="s">
        <v>281</v>
      </c>
      <c r="R7" s="206"/>
      <c r="S7" s="100"/>
    </row>
    <row r="8" spans="2:19" ht="18" customHeight="1" x14ac:dyDescent="0.45">
      <c r="B8" s="100"/>
      <c r="C8" s="174" t="s">
        <v>207</v>
      </c>
      <c r="D8" s="175"/>
      <c r="E8" s="175"/>
      <c r="F8" s="198" t="s">
        <v>212</v>
      </c>
      <c r="G8" s="199"/>
      <c r="H8" s="183" t="s">
        <v>213</v>
      </c>
      <c r="I8" s="184"/>
      <c r="J8" s="182" t="e">
        <f>標準地調査!P37</f>
        <v>#DIV/0!</v>
      </c>
      <c r="K8" s="182"/>
      <c r="L8" s="182"/>
      <c r="M8" s="182"/>
      <c r="N8" s="108" t="s">
        <v>268</v>
      </c>
      <c r="O8" s="111"/>
      <c r="P8" s="111" t="e">
        <f t="shared" si="0"/>
        <v>#DIV/0!</v>
      </c>
      <c r="Q8" s="219" t="s">
        <v>283</v>
      </c>
      <c r="R8" s="206"/>
      <c r="S8" s="100"/>
    </row>
    <row r="9" spans="2:19" x14ac:dyDescent="0.45">
      <c r="B9" s="100"/>
      <c r="C9" s="195"/>
      <c r="D9" s="196"/>
      <c r="E9" s="197"/>
      <c r="F9" s="198"/>
      <c r="G9" s="199"/>
      <c r="H9" s="220"/>
      <c r="I9" s="221"/>
      <c r="J9" s="222"/>
      <c r="K9" s="223"/>
      <c r="L9" s="223"/>
      <c r="M9" s="224"/>
      <c r="N9" s="108" t="s">
        <v>214</v>
      </c>
      <c r="O9" s="111"/>
      <c r="P9" s="111"/>
      <c r="Q9" s="205"/>
      <c r="R9" s="206"/>
      <c r="S9" s="100"/>
    </row>
    <row r="10" spans="2:19" ht="18.600000000000001" thickBot="1" x14ac:dyDescent="0.5">
      <c r="B10" s="100"/>
      <c r="C10" s="186" t="s">
        <v>215</v>
      </c>
      <c r="D10" s="187"/>
      <c r="E10" s="187"/>
      <c r="F10" s="187"/>
      <c r="G10" s="187"/>
      <c r="H10" s="187"/>
      <c r="I10" s="187"/>
      <c r="J10" s="213"/>
      <c r="K10" s="213"/>
      <c r="L10" s="213"/>
      <c r="M10" s="213"/>
      <c r="N10" s="126"/>
      <c r="O10" s="127"/>
      <c r="P10" s="127" t="e">
        <f>SUM(P5:P9)</f>
        <v>#DIV/0!</v>
      </c>
      <c r="Q10" s="214"/>
      <c r="R10" s="215"/>
      <c r="S10" s="100"/>
    </row>
    <row r="11" spans="2:19" ht="18.600000000000001" thickTop="1" x14ac:dyDescent="0.45">
      <c r="B11" s="100"/>
      <c r="C11" s="170"/>
      <c r="D11" s="171"/>
      <c r="E11" s="171"/>
      <c r="F11" s="171"/>
      <c r="G11" s="171"/>
      <c r="H11" s="171"/>
      <c r="I11" s="171"/>
      <c r="J11" s="216"/>
      <c r="K11" s="216"/>
      <c r="L11" s="216"/>
      <c r="M11" s="216"/>
      <c r="N11" s="123"/>
      <c r="O11" s="124"/>
      <c r="P11" s="124"/>
      <c r="Q11" s="217"/>
      <c r="R11" s="218"/>
      <c r="S11" s="100"/>
    </row>
    <row r="12" spans="2:19" x14ac:dyDescent="0.45">
      <c r="B12" s="100"/>
      <c r="C12" s="174" t="s">
        <v>216</v>
      </c>
      <c r="D12" s="175"/>
      <c r="E12" s="175"/>
      <c r="F12" s="175" t="s">
        <v>217</v>
      </c>
      <c r="G12" s="175"/>
      <c r="H12" s="178" t="s">
        <v>209</v>
      </c>
      <c r="I12" s="178"/>
      <c r="J12" s="185"/>
      <c r="K12" s="185"/>
      <c r="L12" s="185"/>
      <c r="M12" s="185"/>
      <c r="N12" s="107" t="s">
        <v>218</v>
      </c>
      <c r="O12" s="111"/>
      <c r="P12" s="111">
        <f>ROUNDDOWN(J12*O12,0)</f>
        <v>0</v>
      </c>
      <c r="Q12" s="193" t="s">
        <v>284</v>
      </c>
      <c r="R12" s="194"/>
      <c r="S12" s="100"/>
    </row>
    <row r="13" spans="2:19" x14ac:dyDescent="0.45">
      <c r="B13" s="100"/>
      <c r="C13" s="174" t="s">
        <v>207</v>
      </c>
      <c r="D13" s="175"/>
      <c r="E13" s="175"/>
      <c r="F13" s="175" t="s">
        <v>207</v>
      </c>
      <c r="G13" s="175"/>
      <c r="H13" s="178" t="s">
        <v>211</v>
      </c>
      <c r="I13" s="178"/>
      <c r="J13" s="185"/>
      <c r="K13" s="185"/>
      <c r="L13" s="185"/>
      <c r="M13" s="185"/>
      <c r="N13" s="107" t="s">
        <v>218</v>
      </c>
      <c r="O13" s="111"/>
      <c r="P13" s="111">
        <f t="shared" ref="P13:P16" si="1">ROUNDDOWN(J13*O13,0)</f>
        <v>0</v>
      </c>
      <c r="Q13" s="193" t="s">
        <v>284</v>
      </c>
      <c r="R13" s="194"/>
      <c r="S13" s="100"/>
    </row>
    <row r="14" spans="2:19" x14ac:dyDescent="0.45">
      <c r="B14" s="100"/>
      <c r="C14" s="174" t="s">
        <v>207</v>
      </c>
      <c r="D14" s="175"/>
      <c r="E14" s="175"/>
      <c r="F14" s="175" t="s">
        <v>207</v>
      </c>
      <c r="G14" s="175"/>
      <c r="H14" s="183" t="s">
        <v>213</v>
      </c>
      <c r="I14" s="184"/>
      <c r="J14" s="185"/>
      <c r="K14" s="185"/>
      <c r="L14" s="185"/>
      <c r="M14" s="185"/>
      <c r="N14" s="107" t="s">
        <v>218</v>
      </c>
      <c r="O14" s="111"/>
      <c r="P14" s="111">
        <f t="shared" si="1"/>
        <v>0</v>
      </c>
      <c r="Q14" s="193" t="s">
        <v>285</v>
      </c>
      <c r="R14" s="194"/>
      <c r="S14" s="100"/>
    </row>
    <row r="15" spans="2:19" x14ac:dyDescent="0.45">
      <c r="B15" s="100"/>
      <c r="C15" s="195" t="s">
        <v>219</v>
      </c>
      <c r="D15" s="196"/>
      <c r="E15" s="197"/>
      <c r="F15" s="207" t="s">
        <v>220</v>
      </c>
      <c r="G15" s="197"/>
      <c r="H15" s="200"/>
      <c r="I15" s="201"/>
      <c r="J15" s="208"/>
      <c r="K15" s="209"/>
      <c r="L15" s="209"/>
      <c r="M15" s="210"/>
      <c r="N15" s="107" t="s">
        <v>221</v>
      </c>
      <c r="O15" s="111"/>
      <c r="P15" s="111">
        <f t="shared" si="1"/>
        <v>0</v>
      </c>
      <c r="Q15" s="211" t="s">
        <v>222</v>
      </c>
      <c r="R15" s="212"/>
      <c r="S15" s="100"/>
    </row>
    <row r="16" spans="2:19" ht="18" customHeight="1" x14ac:dyDescent="0.45">
      <c r="B16" s="100"/>
      <c r="C16" s="174" t="s">
        <v>223</v>
      </c>
      <c r="D16" s="175"/>
      <c r="E16" s="175"/>
      <c r="F16" s="175" t="s">
        <v>224</v>
      </c>
      <c r="G16" s="175"/>
      <c r="H16" s="178"/>
      <c r="I16" s="178"/>
      <c r="J16" s="182"/>
      <c r="K16" s="182"/>
      <c r="L16" s="182"/>
      <c r="M16" s="182"/>
      <c r="N16" s="107" t="s">
        <v>221</v>
      </c>
      <c r="O16" s="111"/>
      <c r="P16" s="111">
        <f t="shared" si="1"/>
        <v>0</v>
      </c>
      <c r="Q16" s="193"/>
      <c r="R16" s="194"/>
      <c r="S16" s="100"/>
    </row>
    <row r="17" spans="2:19" x14ac:dyDescent="0.45">
      <c r="B17" s="100"/>
      <c r="C17" s="195"/>
      <c r="D17" s="196"/>
      <c r="E17" s="197"/>
      <c r="F17" s="198"/>
      <c r="G17" s="199"/>
      <c r="H17" s="200"/>
      <c r="I17" s="201"/>
      <c r="J17" s="202"/>
      <c r="K17" s="203"/>
      <c r="L17" s="203"/>
      <c r="M17" s="204"/>
      <c r="N17" s="108"/>
      <c r="O17" s="111"/>
      <c r="P17" s="111"/>
      <c r="Q17" s="205"/>
      <c r="R17" s="206"/>
      <c r="S17" s="100"/>
    </row>
    <row r="18" spans="2:19" x14ac:dyDescent="0.45">
      <c r="B18" s="100"/>
      <c r="C18" s="174" t="s">
        <v>286</v>
      </c>
      <c r="D18" s="175"/>
      <c r="E18" s="175"/>
      <c r="F18" s="175"/>
      <c r="G18" s="175"/>
      <c r="H18" s="178"/>
      <c r="I18" s="178"/>
      <c r="J18" s="185"/>
      <c r="K18" s="185"/>
      <c r="L18" s="185"/>
      <c r="M18" s="185"/>
      <c r="N18" s="107"/>
      <c r="O18" s="111"/>
      <c r="P18" s="111">
        <f>SUM(P12:P17)</f>
        <v>0</v>
      </c>
      <c r="Q18" s="193"/>
      <c r="R18" s="194"/>
      <c r="S18" s="100"/>
    </row>
    <row r="19" spans="2:19" x14ac:dyDescent="0.45">
      <c r="B19" s="100"/>
      <c r="C19" s="174"/>
      <c r="D19" s="175"/>
      <c r="E19" s="175"/>
      <c r="F19" s="175"/>
      <c r="G19" s="175"/>
      <c r="H19" s="178"/>
      <c r="I19" s="178"/>
      <c r="J19" s="185"/>
      <c r="K19" s="185"/>
      <c r="L19" s="185"/>
      <c r="M19" s="185"/>
      <c r="N19" s="107"/>
      <c r="O19" s="111"/>
      <c r="P19" s="111"/>
      <c r="Q19" s="193"/>
      <c r="R19" s="194"/>
      <c r="S19" s="100"/>
    </row>
    <row r="20" spans="2:19" x14ac:dyDescent="0.45">
      <c r="B20" s="100"/>
      <c r="C20" s="174" t="s">
        <v>225</v>
      </c>
      <c r="D20" s="175"/>
      <c r="E20" s="175"/>
      <c r="F20" s="175" t="s">
        <v>226</v>
      </c>
      <c r="G20" s="175"/>
      <c r="H20" s="183" t="s">
        <v>227</v>
      </c>
      <c r="I20" s="184"/>
      <c r="J20" s="185">
        <v>1</v>
      </c>
      <c r="K20" s="185"/>
      <c r="L20" s="185"/>
      <c r="M20" s="185"/>
      <c r="N20" s="107" t="s">
        <v>228</v>
      </c>
      <c r="O20" s="114"/>
      <c r="P20" s="111" t="e">
        <f>ROUNDDOWN(P10*O20,0)</f>
        <v>#DIV/0!</v>
      </c>
      <c r="Q20" s="113" t="e">
        <f>P10</f>
        <v>#DIV/0!</v>
      </c>
      <c r="R20" s="115" t="s">
        <v>229</v>
      </c>
      <c r="S20" s="100"/>
    </row>
    <row r="21" spans="2:19" ht="18.600000000000001" thickBot="1" x14ac:dyDescent="0.5">
      <c r="B21" s="100"/>
      <c r="C21" s="186" t="s">
        <v>230</v>
      </c>
      <c r="D21" s="187"/>
      <c r="E21" s="187"/>
      <c r="F21" s="188" t="s">
        <v>231</v>
      </c>
      <c r="G21" s="189"/>
      <c r="H21" s="190"/>
      <c r="I21" s="191"/>
      <c r="J21" s="192"/>
      <c r="K21" s="192"/>
      <c r="L21" s="192"/>
      <c r="M21" s="192"/>
      <c r="N21" s="125"/>
      <c r="O21" s="130"/>
      <c r="P21" s="127" t="e">
        <f>P18+P20</f>
        <v>#DIV/0!</v>
      </c>
      <c r="Q21" s="128"/>
      <c r="R21" s="131"/>
      <c r="S21" s="100"/>
    </row>
    <row r="22" spans="2:19" ht="18.600000000000001" thickTop="1" x14ac:dyDescent="0.45">
      <c r="B22" s="100"/>
      <c r="C22" s="170"/>
      <c r="D22" s="171"/>
      <c r="E22" s="171"/>
      <c r="F22" s="171"/>
      <c r="G22" s="171"/>
      <c r="H22" s="172"/>
      <c r="I22" s="172"/>
      <c r="J22" s="173"/>
      <c r="K22" s="173"/>
      <c r="L22" s="173"/>
      <c r="M22" s="173"/>
      <c r="N22" s="122"/>
      <c r="O22" s="129"/>
      <c r="P22" s="129"/>
      <c r="Q22" s="164"/>
      <c r="R22" s="165"/>
      <c r="S22" s="100"/>
    </row>
    <row r="23" spans="2:19" x14ac:dyDescent="0.45">
      <c r="B23" s="100"/>
      <c r="C23" s="174" t="s">
        <v>232</v>
      </c>
      <c r="D23" s="175"/>
      <c r="E23" s="175"/>
      <c r="F23" s="176" t="s">
        <v>233</v>
      </c>
      <c r="G23" s="177"/>
      <c r="H23" s="178"/>
      <c r="I23" s="178"/>
      <c r="J23" s="179"/>
      <c r="K23" s="179"/>
      <c r="L23" s="179"/>
      <c r="M23" s="179"/>
      <c r="N23" s="112"/>
      <c r="O23" s="111"/>
      <c r="P23" s="111" t="e">
        <f>ROUNDDOWN(P10+P21,-4)</f>
        <v>#DIV/0!</v>
      </c>
      <c r="Q23" s="180" t="s">
        <v>287</v>
      </c>
      <c r="R23" s="181"/>
      <c r="S23" s="100"/>
    </row>
    <row r="24" spans="2:19" x14ac:dyDescent="0.45">
      <c r="B24" s="100"/>
      <c r="C24" s="174" t="s">
        <v>234</v>
      </c>
      <c r="D24" s="175"/>
      <c r="E24" s="175"/>
      <c r="F24" s="175"/>
      <c r="G24" s="175"/>
      <c r="H24" s="178"/>
      <c r="I24" s="178"/>
      <c r="J24" s="182">
        <v>10</v>
      </c>
      <c r="K24" s="182"/>
      <c r="L24" s="182"/>
      <c r="M24" s="182"/>
      <c r="N24" s="107" t="s">
        <v>235</v>
      </c>
      <c r="O24" s="109"/>
      <c r="P24" s="109" t="e">
        <f>P23*0.1</f>
        <v>#DIV/0!</v>
      </c>
      <c r="Q24" s="116"/>
      <c r="R24" s="117"/>
      <c r="S24" s="100"/>
    </row>
    <row r="25" spans="2:19" ht="18.600000000000001" thickBot="1" x14ac:dyDescent="0.5">
      <c r="B25" s="100"/>
      <c r="C25" s="166" t="s">
        <v>236</v>
      </c>
      <c r="D25" s="167"/>
      <c r="E25" s="167"/>
      <c r="F25" s="167"/>
      <c r="G25" s="167"/>
      <c r="H25" s="168"/>
      <c r="I25" s="168"/>
      <c r="J25" s="169"/>
      <c r="K25" s="169"/>
      <c r="L25" s="169"/>
      <c r="M25" s="169"/>
      <c r="N25" s="119"/>
      <c r="O25" s="118"/>
      <c r="P25" s="118" t="e">
        <f>P23+P24</f>
        <v>#DIV/0!</v>
      </c>
      <c r="Q25" s="120"/>
      <c r="R25" s="121"/>
      <c r="S25" s="100"/>
    </row>
    <row r="26" spans="2:19" x14ac:dyDescent="0.45">
      <c r="B26" s="100"/>
      <c r="C26" s="100" t="s">
        <v>237</v>
      </c>
      <c r="S26" s="100"/>
    </row>
  </sheetData>
  <mergeCells count="108">
    <mergeCell ref="Q4:R4"/>
    <mergeCell ref="C5:E5"/>
    <mergeCell ref="F5:G5"/>
    <mergeCell ref="H5:I5"/>
    <mergeCell ref="J5:M5"/>
    <mergeCell ref="Q5:R5"/>
    <mergeCell ref="D3:E3"/>
    <mergeCell ref="F3:O3"/>
    <mergeCell ref="C4:E4"/>
    <mergeCell ref="F4:G4"/>
    <mergeCell ref="H4:I4"/>
    <mergeCell ref="J4:M4"/>
    <mergeCell ref="C6:E6"/>
    <mergeCell ref="F6:G6"/>
    <mergeCell ref="H6:I6"/>
    <mergeCell ref="J6:M6"/>
    <mergeCell ref="Q6:R6"/>
    <mergeCell ref="C7:E7"/>
    <mergeCell ref="F7:G7"/>
    <mergeCell ref="H7:I7"/>
    <mergeCell ref="J7:M7"/>
    <mergeCell ref="Q7:R7"/>
    <mergeCell ref="C8:E8"/>
    <mergeCell ref="F8:G8"/>
    <mergeCell ref="H8:I8"/>
    <mergeCell ref="J8:M8"/>
    <mergeCell ref="Q8:R8"/>
    <mergeCell ref="C9:E9"/>
    <mergeCell ref="F9:G9"/>
    <mergeCell ref="H9:I9"/>
    <mergeCell ref="J9:M9"/>
    <mergeCell ref="Q9:R9"/>
    <mergeCell ref="C10:E10"/>
    <mergeCell ref="F10:G10"/>
    <mergeCell ref="H10:I10"/>
    <mergeCell ref="J10:M10"/>
    <mergeCell ref="Q10:R10"/>
    <mergeCell ref="C11:E11"/>
    <mergeCell ref="F11:G11"/>
    <mergeCell ref="H11:I11"/>
    <mergeCell ref="J11:M11"/>
    <mergeCell ref="Q11:R11"/>
    <mergeCell ref="C12:E12"/>
    <mergeCell ref="F12:G12"/>
    <mergeCell ref="H12:I12"/>
    <mergeCell ref="J12:M12"/>
    <mergeCell ref="Q12:R12"/>
    <mergeCell ref="C13:E13"/>
    <mergeCell ref="F13:G13"/>
    <mergeCell ref="H13:I13"/>
    <mergeCell ref="J13:M13"/>
    <mergeCell ref="Q13:R13"/>
    <mergeCell ref="C14:E14"/>
    <mergeCell ref="F14:G14"/>
    <mergeCell ref="H14:I14"/>
    <mergeCell ref="J14:M14"/>
    <mergeCell ref="Q14:R14"/>
    <mergeCell ref="C15:E15"/>
    <mergeCell ref="F15:G15"/>
    <mergeCell ref="H15:I15"/>
    <mergeCell ref="J15:M15"/>
    <mergeCell ref="Q15:R15"/>
    <mergeCell ref="Q18:R18"/>
    <mergeCell ref="C19:E19"/>
    <mergeCell ref="F19:G19"/>
    <mergeCell ref="H19:I19"/>
    <mergeCell ref="J19:M19"/>
    <mergeCell ref="Q19:R19"/>
    <mergeCell ref="C16:E16"/>
    <mergeCell ref="F16:G16"/>
    <mergeCell ref="H16:I16"/>
    <mergeCell ref="J16:M16"/>
    <mergeCell ref="Q16:R16"/>
    <mergeCell ref="C17:E17"/>
    <mergeCell ref="F17:G17"/>
    <mergeCell ref="H17:I17"/>
    <mergeCell ref="J17:M17"/>
    <mergeCell ref="Q17:R17"/>
    <mergeCell ref="C20:E20"/>
    <mergeCell ref="F20:G20"/>
    <mergeCell ref="H20:I20"/>
    <mergeCell ref="J20:M20"/>
    <mergeCell ref="C21:E21"/>
    <mergeCell ref="F21:G21"/>
    <mergeCell ref="H21:I21"/>
    <mergeCell ref="J21:M21"/>
    <mergeCell ref="C18:E18"/>
    <mergeCell ref="F18:G18"/>
    <mergeCell ref="H18:I18"/>
    <mergeCell ref="J18:M18"/>
    <mergeCell ref="Q22:R22"/>
    <mergeCell ref="C25:E25"/>
    <mergeCell ref="F25:G25"/>
    <mergeCell ref="H25:I25"/>
    <mergeCell ref="J25:M25"/>
    <mergeCell ref="C22:E22"/>
    <mergeCell ref="F22:G22"/>
    <mergeCell ref="H22:I22"/>
    <mergeCell ref="J22:M22"/>
    <mergeCell ref="C23:E23"/>
    <mergeCell ref="F23:G23"/>
    <mergeCell ref="H23:I23"/>
    <mergeCell ref="J23:M23"/>
    <mergeCell ref="Q23:R23"/>
    <mergeCell ref="C24:E24"/>
    <mergeCell ref="F24:G24"/>
    <mergeCell ref="H24:I24"/>
    <mergeCell ref="J24:M24"/>
  </mergeCells>
  <phoneticPr fontId="1"/>
  <pageMargins left="0.7" right="0.7" top="0.75" bottom="0.54" header="0.3" footer="0.3"/>
  <pageSetup paperSize="9"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D9A56FCD-A4E7-405F-A0C2-DFB058D26FB5}">
          <x14:formula1>
            <xm:f>リスト!$A$2:$A$7</xm:f>
          </x14:formula1>
          <xm:sqref>H6:I6</xm:sqref>
        </x14:dataValidation>
        <x14:dataValidation type="list" allowBlank="1" showInputMessage="1" showErrorMessage="1" xr:uid="{C706D37A-45B2-47DC-A9FD-E681CF29B9F0}">
          <x14:formula1>
            <xm:f>リスト!$B$2:$B$3</xm:f>
          </x14:formula1>
          <xm:sqref>H7:I7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6CBA-F537-4B1C-AA5B-A9DC150E2B96}">
  <dimension ref="A1:O41"/>
  <sheetViews>
    <sheetView view="pageBreakPreview" topLeftCell="A19" zoomScaleNormal="100" zoomScaleSheetLayoutView="100" workbookViewId="0">
      <selection activeCell="E29" sqref="E29"/>
    </sheetView>
  </sheetViews>
  <sheetFormatPr defaultRowHeight="18" x14ac:dyDescent="0.45"/>
  <cols>
    <col min="1" max="1" width="2.3984375" style="43" customWidth="1"/>
    <col min="2" max="2" width="10.5" style="43" customWidth="1"/>
    <col min="3" max="3" width="9.59765625" style="43" customWidth="1"/>
    <col min="4" max="4" width="6" style="43" customWidth="1"/>
    <col min="5" max="5" width="8.69921875" style="43" customWidth="1"/>
    <col min="6" max="6" width="5.09765625" style="43" customWidth="1"/>
    <col min="7" max="7" width="9.59765625" style="43" customWidth="1"/>
    <col min="8" max="8" width="1.8984375" style="43" bestFit="1" customWidth="1"/>
    <col min="9" max="9" width="6.8984375" style="43" customWidth="1"/>
    <col min="10" max="10" width="1.8984375" style="43" bestFit="1" customWidth="1"/>
    <col min="11" max="11" width="7.796875" style="43" customWidth="1"/>
    <col min="12" max="12" width="5.09765625" style="43" customWidth="1"/>
    <col min="13" max="13" width="1.5" style="43" customWidth="1"/>
    <col min="14" max="16384" width="8.796875" style="43"/>
  </cols>
  <sheetData>
    <row r="1" spans="1:12" ht="15" customHeight="1" x14ac:dyDescent="0.45">
      <c r="A1" s="42"/>
      <c r="L1" s="101" t="s">
        <v>288</v>
      </c>
    </row>
    <row r="2" spans="1:12" ht="15" customHeight="1" x14ac:dyDescent="0.45">
      <c r="K2" s="44"/>
      <c r="L2" s="45"/>
    </row>
    <row r="3" spans="1:12" ht="30" customHeight="1" x14ac:dyDescent="0.45">
      <c r="B3" s="295" t="s">
        <v>291</v>
      </c>
      <c r="C3" s="295"/>
      <c r="D3" s="295"/>
      <c r="E3" s="295"/>
      <c r="F3" s="295"/>
      <c r="G3" s="295"/>
      <c r="H3" s="295"/>
      <c r="I3" s="295"/>
      <c r="J3" s="295"/>
      <c r="K3" s="295"/>
      <c r="L3" s="295"/>
    </row>
    <row r="4" spans="1:12" ht="15" customHeight="1" x14ac:dyDescent="0.45"/>
    <row r="5" spans="1:12" ht="15" customHeight="1" x14ac:dyDescent="0.45">
      <c r="L5" s="46" t="s">
        <v>238</v>
      </c>
    </row>
    <row r="6" spans="1:12" ht="30" customHeight="1" x14ac:dyDescent="0.45">
      <c r="B6" s="300" t="s">
        <v>239</v>
      </c>
      <c r="C6" s="301"/>
      <c r="D6" s="302"/>
      <c r="E6" s="303" t="s">
        <v>240</v>
      </c>
      <c r="F6" s="303" t="s">
        <v>241</v>
      </c>
      <c r="G6" s="303" t="s">
        <v>242</v>
      </c>
      <c r="H6" s="243" t="s">
        <v>243</v>
      </c>
      <c r="I6" s="305"/>
      <c r="J6" s="245"/>
      <c r="K6" s="243" t="s">
        <v>244</v>
      </c>
      <c r="L6" s="309"/>
    </row>
    <row r="7" spans="1:12" ht="30" customHeight="1" x14ac:dyDescent="0.45">
      <c r="B7" s="50" t="s">
        <v>245</v>
      </c>
      <c r="C7" s="300" t="s">
        <v>246</v>
      </c>
      <c r="D7" s="302"/>
      <c r="E7" s="304"/>
      <c r="F7" s="304"/>
      <c r="G7" s="304"/>
      <c r="H7" s="306"/>
      <c r="I7" s="307"/>
      <c r="J7" s="308"/>
      <c r="K7" s="310"/>
      <c r="L7" s="311"/>
    </row>
    <row r="8" spans="1:12" ht="20.100000000000001" customHeight="1" x14ac:dyDescent="0.45">
      <c r="B8" s="54"/>
      <c r="C8" s="296" t="s">
        <v>248</v>
      </c>
      <c r="D8" s="297"/>
      <c r="E8" s="55"/>
      <c r="F8" s="56"/>
      <c r="G8" s="57"/>
      <c r="H8" s="284"/>
      <c r="I8" s="254"/>
      <c r="J8" s="255"/>
      <c r="K8" s="58"/>
      <c r="L8" s="49"/>
    </row>
    <row r="9" spans="1:12" ht="20.100000000000001" customHeight="1" x14ac:dyDescent="0.45">
      <c r="B9" s="59"/>
      <c r="C9" s="298"/>
      <c r="D9" s="299"/>
      <c r="E9" s="60"/>
      <c r="F9" s="61" t="s">
        <v>249</v>
      </c>
      <c r="G9" s="62"/>
      <c r="H9" s="285">
        <f>ROUNDDOWN(E9*G9,0)</f>
        <v>0</v>
      </c>
      <c r="I9" s="247"/>
      <c r="J9" s="248"/>
      <c r="K9" s="63"/>
      <c r="L9" s="53"/>
    </row>
    <row r="10" spans="1:12" ht="20.100000000000001" customHeight="1" x14ac:dyDescent="0.45">
      <c r="B10" s="51" t="s">
        <v>247</v>
      </c>
      <c r="C10" s="296" t="s">
        <v>250</v>
      </c>
      <c r="D10" s="297"/>
      <c r="E10" s="55"/>
      <c r="F10" s="56"/>
      <c r="G10" s="57"/>
      <c r="H10" s="284"/>
      <c r="I10" s="254"/>
      <c r="J10" s="255"/>
      <c r="K10" s="58"/>
      <c r="L10" s="49"/>
    </row>
    <row r="11" spans="1:12" ht="20.100000000000001" customHeight="1" x14ac:dyDescent="0.45">
      <c r="B11" s="59"/>
      <c r="C11" s="298"/>
      <c r="D11" s="299"/>
      <c r="E11" s="60"/>
      <c r="F11" s="61" t="s">
        <v>249</v>
      </c>
      <c r="G11" s="62"/>
      <c r="H11" s="285">
        <f>ROUNDDOWN(E11*G11,0)</f>
        <v>0</v>
      </c>
      <c r="I11" s="247"/>
      <c r="J11" s="248"/>
      <c r="K11" s="63"/>
      <c r="L11" s="53"/>
    </row>
    <row r="12" spans="1:12" ht="20.100000000000001" customHeight="1" x14ac:dyDescent="0.45">
      <c r="B12" s="59"/>
      <c r="C12" s="291" t="s">
        <v>251</v>
      </c>
      <c r="D12" s="292"/>
      <c r="E12" s="67"/>
      <c r="F12" s="56"/>
      <c r="G12" s="57"/>
      <c r="H12" s="284"/>
      <c r="I12" s="254"/>
      <c r="J12" s="255"/>
      <c r="K12" s="65"/>
      <c r="L12" s="49"/>
    </row>
    <row r="13" spans="1:12" ht="20.100000000000001" customHeight="1" x14ac:dyDescent="0.45">
      <c r="B13" s="59"/>
      <c r="C13" s="293"/>
      <c r="D13" s="294"/>
      <c r="E13" s="68"/>
      <c r="F13" s="61" t="s">
        <v>249</v>
      </c>
      <c r="G13" s="62"/>
      <c r="H13" s="285">
        <f>ROUNDDOWN(E13*G13,0)</f>
        <v>0</v>
      </c>
      <c r="I13" s="247"/>
      <c r="J13" s="248"/>
      <c r="K13" s="63"/>
      <c r="L13" s="53"/>
    </row>
    <row r="14" spans="1:12" ht="20.100000000000001" customHeight="1" x14ac:dyDescent="0.45">
      <c r="B14" s="66"/>
      <c r="C14" s="291"/>
      <c r="D14" s="292"/>
      <c r="E14" s="67"/>
      <c r="F14" s="56"/>
      <c r="G14" s="67"/>
      <c r="H14" s="284"/>
      <c r="I14" s="254"/>
      <c r="J14" s="255"/>
      <c r="K14" s="65"/>
      <c r="L14" s="49"/>
    </row>
    <row r="15" spans="1:12" ht="20.100000000000001" customHeight="1" x14ac:dyDescent="0.45">
      <c r="B15" s="59"/>
      <c r="C15" s="293"/>
      <c r="D15" s="294"/>
      <c r="E15" s="68"/>
      <c r="F15" s="61"/>
      <c r="G15" s="69"/>
      <c r="H15" s="285"/>
      <c r="I15" s="247"/>
      <c r="J15" s="248"/>
      <c r="K15" s="63"/>
      <c r="L15" s="53"/>
    </row>
    <row r="16" spans="1:12" ht="20.100000000000001" customHeight="1" x14ac:dyDescent="0.45">
      <c r="B16" s="59"/>
      <c r="C16" s="287" t="s">
        <v>289</v>
      </c>
      <c r="D16" s="288"/>
      <c r="E16" s="57"/>
      <c r="F16" s="56"/>
      <c r="G16" s="55"/>
      <c r="H16" s="284"/>
      <c r="I16" s="254"/>
      <c r="J16" s="255"/>
      <c r="K16" s="58"/>
      <c r="L16" s="49"/>
    </row>
    <row r="17" spans="2:15" ht="20.100000000000001" customHeight="1" x14ac:dyDescent="0.45">
      <c r="B17" s="59"/>
      <c r="C17" s="289"/>
      <c r="D17" s="290"/>
      <c r="E17" s="62">
        <v>1</v>
      </c>
      <c r="F17" s="61" t="s">
        <v>290</v>
      </c>
      <c r="G17" s="60"/>
      <c r="H17" s="285">
        <f>ROUNDDOWN(E17*G17,0)</f>
        <v>0</v>
      </c>
      <c r="I17" s="247"/>
      <c r="J17" s="248"/>
      <c r="K17" s="63"/>
      <c r="L17" s="53"/>
    </row>
    <row r="18" spans="2:15" ht="20.100000000000001" customHeight="1" x14ac:dyDescent="0.45">
      <c r="B18" s="59"/>
      <c r="C18" s="276"/>
      <c r="D18" s="277"/>
      <c r="E18" s="67"/>
      <c r="F18" s="47"/>
      <c r="G18" s="67"/>
      <c r="H18" s="280"/>
      <c r="I18" s="281"/>
      <c r="J18" s="282"/>
      <c r="K18" s="65"/>
      <c r="L18" s="49"/>
    </row>
    <row r="19" spans="2:15" ht="20.100000000000001" customHeight="1" x14ac:dyDescent="0.45">
      <c r="B19" s="59"/>
      <c r="C19" s="278"/>
      <c r="D19" s="279"/>
      <c r="E19" s="61"/>
      <c r="F19" s="61"/>
      <c r="G19" s="61"/>
      <c r="H19" s="286"/>
      <c r="I19" s="247"/>
      <c r="J19" s="248"/>
      <c r="K19" s="63"/>
      <c r="L19" s="53"/>
    </row>
    <row r="20" spans="2:15" ht="20.100000000000001" customHeight="1" x14ac:dyDescent="0.45">
      <c r="B20" s="59"/>
      <c r="C20" s="276"/>
      <c r="D20" s="277"/>
      <c r="E20" s="67"/>
      <c r="F20" s="47"/>
      <c r="G20" s="67"/>
      <c r="H20" s="280"/>
      <c r="I20" s="281"/>
      <c r="J20" s="282"/>
      <c r="K20" s="65"/>
      <c r="L20" s="49"/>
    </row>
    <row r="21" spans="2:15" ht="20.100000000000001" customHeight="1" x14ac:dyDescent="0.45">
      <c r="B21" s="59"/>
      <c r="C21" s="278"/>
      <c r="D21" s="279"/>
      <c r="E21" s="68"/>
      <c r="F21" s="61"/>
      <c r="G21" s="70"/>
      <c r="H21" s="283"/>
      <c r="I21" s="247"/>
      <c r="J21" s="248"/>
      <c r="K21" s="63"/>
      <c r="L21" s="53"/>
    </row>
    <row r="22" spans="2:15" ht="20.100000000000001" customHeight="1" x14ac:dyDescent="0.45">
      <c r="B22" s="243" t="s">
        <v>252</v>
      </c>
      <c r="C22" s="244"/>
      <c r="D22" s="245"/>
      <c r="E22" s="54"/>
      <c r="F22" s="54"/>
      <c r="G22" s="54"/>
      <c r="H22" s="284"/>
      <c r="I22" s="254"/>
      <c r="J22" s="255"/>
      <c r="K22" s="58"/>
      <c r="L22" s="48"/>
    </row>
    <row r="23" spans="2:15" ht="20.100000000000001" customHeight="1" x14ac:dyDescent="0.45">
      <c r="B23" s="246"/>
      <c r="C23" s="247"/>
      <c r="D23" s="248"/>
      <c r="E23" s="71">
        <f>E9+E11+E13</f>
        <v>0</v>
      </c>
      <c r="F23" s="61" t="s">
        <v>249</v>
      </c>
      <c r="G23" s="61"/>
      <c r="H23" s="256">
        <f>H9+H11+H13+H17</f>
        <v>0</v>
      </c>
      <c r="I23" s="247"/>
      <c r="J23" s="248"/>
      <c r="K23" s="63"/>
      <c r="L23" s="64"/>
    </row>
    <row r="24" spans="2:15" ht="20.100000000000001" customHeight="1" x14ac:dyDescent="0.45">
      <c r="B24" s="243" t="s">
        <v>253</v>
      </c>
      <c r="C24" s="244"/>
      <c r="D24" s="245"/>
      <c r="E24" s="72">
        <v>9</v>
      </c>
      <c r="F24" s="47"/>
      <c r="G24" s="73">
        <f>H22</f>
        <v>0</v>
      </c>
      <c r="H24" s="265"/>
      <c r="I24" s="254"/>
      <c r="J24" s="255"/>
      <c r="K24" s="58"/>
      <c r="L24" s="48"/>
      <c r="O24" s="52"/>
    </row>
    <row r="25" spans="2:15" ht="20.100000000000001" customHeight="1" x14ac:dyDescent="0.45">
      <c r="B25" s="246"/>
      <c r="C25" s="247"/>
      <c r="D25" s="248"/>
      <c r="E25" s="74"/>
      <c r="F25" s="61" t="s">
        <v>254</v>
      </c>
      <c r="G25" s="69">
        <f>H9+H11+H13</f>
        <v>0</v>
      </c>
      <c r="H25" s="252">
        <f>E25/100*G25</f>
        <v>0</v>
      </c>
      <c r="I25" s="247"/>
      <c r="J25" s="248"/>
      <c r="K25" s="63"/>
      <c r="L25" s="53"/>
    </row>
    <row r="26" spans="2:15" ht="20.100000000000001" customHeight="1" x14ac:dyDescent="0.45">
      <c r="B26" s="243" t="s">
        <v>255</v>
      </c>
      <c r="C26" s="244"/>
      <c r="D26" s="245"/>
      <c r="E26" s="75"/>
      <c r="F26" s="47"/>
      <c r="G26" s="76"/>
      <c r="H26" s="261"/>
      <c r="I26" s="250"/>
      <c r="J26" s="251"/>
      <c r="K26" s="77"/>
      <c r="L26" s="49"/>
    </row>
    <row r="27" spans="2:15" ht="20.100000000000001" customHeight="1" x14ac:dyDescent="0.45">
      <c r="B27" s="246"/>
      <c r="C27" s="247"/>
      <c r="D27" s="248"/>
      <c r="E27" s="68"/>
      <c r="F27" s="68"/>
      <c r="G27" s="68"/>
      <c r="H27" s="256">
        <f>SUM(H23,H25)</f>
        <v>0</v>
      </c>
      <c r="I27" s="247"/>
      <c r="J27" s="248"/>
      <c r="K27" s="63"/>
      <c r="L27" s="64"/>
    </row>
    <row r="28" spans="2:15" s="78" customFormat="1" ht="20.100000000000001" customHeight="1" x14ac:dyDescent="0.45">
      <c r="B28" s="257" t="s">
        <v>256</v>
      </c>
      <c r="C28" s="250"/>
      <c r="D28" s="251"/>
      <c r="E28" s="133">
        <f>E29*H28</f>
        <v>0</v>
      </c>
      <c r="F28" s="54"/>
      <c r="G28" s="54"/>
      <c r="H28" s="266"/>
      <c r="I28" s="267"/>
      <c r="J28" s="268"/>
      <c r="K28" s="269"/>
      <c r="L28" s="270"/>
    </row>
    <row r="29" spans="2:15" s="78" customFormat="1" ht="20.100000000000001" customHeight="1" x14ac:dyDescent="0.45">
      <c r="B29" s="258"/>
      <c r="C29" s="259"/>
      <c r="D29" s="260"/>
      <c r="E29" s="79"/>
      <c r="F29" s="80" t="s">
        <v>254</v>
      </c>
      <c r="G29" s="81">
        <f>ROUNDDOWN(H27,0)</f>
        <v>0</v>
      </c>
      <c r="H29" s="271">
        <f>ROUNDDOWN(H27*E29/100,0)</f>
        <v>0</v>
      </c>
      <c r="I29" s="272"/>
      <c r="J29" s="273"/>
      <c r="K29" s="274"/>
      <c r="L29" s="275"/>
    </row>
    <row r="30" spans="2:15" s="78" customFormat="1" ht="20.100000000000001" customHeight="1" x14ac:dyDescent="0.45">
      <c r="B30" s="257" t="s">
        <v>257</v>
      </c>
      <c r="C30" s="250"/>
      <c r="D30" s="251"/>
      <c r="E30" s="82"/>
      <c r="F30" s="83"/>
      <c r="G30" s="84"/>
      <c r="H30" s="261"/>
      <c r="I30" s="250"/>
      <c r="J30" s="251"/>
      <c r="K30" s="77"/>
      <c r="L30" s="85"/>
    </row>
    <row r="31" spans="2:15" s="78" customFormat="1" ht="20.100000000000001" customHeight="1" x14ac:dyDescent="0.45">
      <c r="B31" s="258"/>
      <c r="C31" s="259"/>
      <c r="D31" s="260"/>
      <c r="E31" s="86"/>
      <c r="F31" s="86"/>
      <c r="G31" s="86"/>
      <c r="H31" s="262">
        <f>ROUNDDOWN(H27+H29,-4)</f>
        <v>0</v>
      </c>
      <c r="I31" s="259"/>
      <c r="J31" s="260"/>
      <c r="K31" s="263" t="s">
        <v>258</v>
      </c>
      <c r="L31" s="264"/>
    </row>
    <row r="32" spans="2:15" s="78" customFormat="1" ht="20.100000000000001" customHeight="1" x14ac:dyDescent="0.45">
      <c r="B32" s="243" t="s">
        <v>259</v>
      </c>
      <c r="C32" s="244"/>
      <c r="D32" s="245"/>
      <c r="E32" s="72">
        <v>9</v>
      </c>
      <c r="F32" s="47"/>
      <c r="G32" s="87"/>
      <c r="H32" s="249"/>
      <c r="I32" s="250"/>
      <c r="J32" s="251"/>
      <c r="K32" s="77"/>
      <c r="L32" s="88"/>
    </row>
    <row r="33" spans="2:12" ht="20.100000000000001" customHeight="1" x14ac:dyDescent="0.45">
      <c r="B33" s="246"/>
      <c r="C33" s="247"/>
      <c r="D33" s="248"/>
      <c r="E33" s="74">
        <v>10</v>
      </c>
      <c r="F33" s="61" t="s">
        <v>254</v>
      </c>
      <c r="G33" s="68"/>
      <c r="H33" s="252">
        <f>(H31*1.1)-H31</f>
        <v>0</v>
      </c>
      <c r="I33" s="247"/>
      <c r="J33" s="248"/>
      <c r="K33" s="63"/>
      <c r="L33" s="64"/>
    </row>
    <row r="34" spans="2:12" ht="20.100000000000001" customHeight="1" x14ac:dyDescent="0.45">
      <c r="B34" s="243" t="s">
        <v>260</v>
      </c>
      <c r="C34" s="244"/>
      <c r="D34" s="245"/>
      <c r="E34" s="54"/>
      <c r="F34" s="54"/>
      <c r="G34" s="54"/>
      <c r="H34" s="253">
        <f>SUM(H30,H32)</f>
        <v>0</v>
      </c>
      <c r="I34" s="254"/>
      <c r="J34" s="255"/>
      <c r="K34" s="58"/>
      <c r="L34" s="89" t="e">
        <f>ROUNDDOWN(H34/E8,0)</f>
        <v>#DIV/0!</v>
      </c>
    </row>
    <row r="35" spans="2:12" ht="20.100000000000001" customHeight="1" x14ac:dyDescent="0.45">
      <c r="B35" s="246"/>
      <c r="C35" s="247"/>
      <c r="D35" s="248"/>
      <c r="E35" s="68"/>
      <c r="F35" s="68"/>
      <c r="G35" s="68"/>
      <c r="H35" s="256">
        <f>SUM(H31,H33)</f>
        <v>0</v>
      </c>
      <c r="I35" s="247"/>
      <c r="J35" s="248"/>
      <c r="K35" s="134" t="e">
        <f>ROUNDDOWN(H35/E23,0)</f>
        <v>#DIV/0!</v>
      </c>
      <c r="L35" s="90" t="s">
        <v>261</v>
      </c>
    </row>
    <row r="36" spans="2:12" ht="15" customHeight="1" x14ac:dyDescent="0.45"/>
    <row r="37" spans="2:12" ht="30" hidden="1" customHeight="1" x14ac:dyDescent="0.45">
      <c r="B37" s="232" t="s">
        <v>262</v>
      </c>
      <c r="C37" s="233"/>
      <c r="D37" s="234"/>
      <c r="E37" s="92">
        <v>4</v>
      </c>
      <c r="F37" s="93" t="s">
        <v>254</v>
      </c>
      <c r="G37" s="94"/>
      <c r="H37" s="235">
        <f>ROUNDDOWN(H35*E37/100/1.08,-3)*1.08</f>
        <v>0</v>
      </c>
      <c r="I37" s="236"/>
      <c r="J37" s="237"/>
      <c r="K37" s="95"/>
      <c r="L37" s="94"/>
    </row>
    <row r="38" spans="2:12" ht="15" hidden="1" customHeight="1" x14ac:dyDescent="0.45"/>
    <row r="39" spans="2:12" ht="30" hidden="1" customHeight="1" x14ac:dyDescent="0.45">
      <c r="B39" s="232" t="s">
        <v>263</v>
      </c>
      <c r="C39" s="233"/>
      <c r="D39" s="234"/>
      <c r="E39" s="94"/>
      <c r="F39" s="94"/>
      <c r="G39" s="94"/>
      <c r="H39" s="238">
        <v>0</v>
      </c>
      <c r="I39" s="239"/>
      <c r="J39" s="234"/>
      <c r="K39" s="91"/>
      <c r="L39" s="96" t="s">
        <v>264</v>
      </c>
    </row>
    <row r="40" spans="2:12" ht="15" hidden="1" customHeight="1" x14ac:dyDescent="0.45"/>
    <row r="41" spans="2:12" ht="30" hidden="1" customHeight="1" x14ac:dyDescent="0.45">
      <c r="B41" s="232" t="s">
        <v>265</v>
      </c>
      <c r="C41" s="233"/>
      <c r="D41" s="234"/>
      <c r="E41" s="94"/>
      <c r="F41" s="94"/>
      <c r="G41" s="94"/>
      <c r="H41" s="240">
        <f>SUM(H35,H37,H39)</f>
        <v>0</v>
      </c>
      <c r="I41" s="241"/>
      <c r="J41" s="242"/>
      <c r="K41" s="97"/>
      <c r="L41" s="98" t="e">
        <f>ROUNDDOWN(H41/E9,0)</f>
        <v>#DIV/0!</v>
      </c>
    </row>
  </sheetData>
  <mergeCells count="59">
    <mergeCell ref="B3:L3"/>
    <mergeCell ref="C10:D11"/>
    <mergeCell ref="H10:J10"/>
    <mergeCell ref="H11:J11"/>
    <mergeCell ref="B6:D6"/>
    <mergeCell ref="E6:E7"/>
    <mergeCell ref="F6:F7"/>
    <mergeCell ref="G6:G7"/>
    <mergeCell ref="H6:J7"/>
    <mergeCell ref="K6:L7"/>
    <mergeCell ref="C7:D7"/>
    <mergeCell ref="C8:D9"/>
    <mergeCell ref="H8:J8"/>
    <mergeCell ref="H9:J9"/>
    <mergeCell ref="C12:D13"/>
    <mergeCell ref="H12:J12"/>
    <mergeCell ref="H13:J13"/>
    <mergeCell ref="C14:D15"/>
    <mergeCell ref="H14:J14"/>
    <mergeCell ref="H15:J15"/>
    <mergeCell ref="H16:J16"/>
    <mergeCell ref="H17:J17"/>
    <mergeCell ref="C18:D19"/>
    <mergeCell ref="H18:J18"/>
    <mergeCell ref="H19:J19"/>
    <mergeCell ref="C16:D17"/>
    <mergeCell ref="C20:D21"/>
    <mergeCell ref="H20:J20"/>
    <mergeCell ref="H21:J21"/>
    <mergeCell ref="B22:D23"/>
    <mergeCell ref="H22:J22"/>
    <mergeCell ref="H23:J23"/>
    <mergeCell ref="B30:D31"/>
    <mergeCell ref="H30:J30"/>
    <mergeCell ref="H31:J31"/>
    <mergeCell ref="K31:L31"/>
    <mergeCell ref="B24:D25"/>
    <mergeCell ref="H24:J24"/>
    <mergeCell ref="H25:J25"/>
    <mergeCell ref="B26:D27"/>
    <mergeCell ref="H26:J26"/>
    <mergeCell ref="H27:J27"/>
    <mergeCell ref="B28:D29"/>
    <mergeCell ref="H28:J28"/>
    <mergeCell ref="K28:L28"/>
    <mergeCell ref="H29:J29"/>
    <mergeCell ref="K29:L29"/>
    <mergeCell ref="B32:D33"/>
    <mergeCell ref="H32:J32"/>
    <mergeCell ref="H33:J33"/>
    <mergeCell ref="B34:D35"/>
    <mergeCell ref="H34:J34"/>
    <mergeCell ref="H35:J35"/>
    <mergeCell ref="B37:D37"/>
    <mergeCell ref="H37:J37"/>
    <mergeCell ref="B39:D39"/>
    <mergeCell ref="H39:J39"/>
    <mergeCell ref="B41:D41"/>
    <mergeCell ref="H41:J41"/>
  </mergeCells>
  <phoneticPr fontId="1"/>
  <pageMargins left="0.9055118110236221" right="0.78740157480314965" top="0.98425196850393704" bottom="0.78740157480314965" header="0.39370078740157483" footer="0.39370078740157483"/>
  <pageSetup paperSize="9" scale="95" orientation="portrait" r:id="rId1"/>
  <rowBreaks count="1" manualBreakCount="1">
    <brk id="36"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F405-3826-4E97-9D6F-186BDC6C97EB}">
  <dimension ref="A1:B7"/>
  <sheetViews>
    <sheetView workbookViewId="0">
      <selection activeCell="B4" sqref="B4"/>
    </sheetView>
  </sheetViews>
  <sheetFormatPr defaultRowHeight="18" x14ac:dyDescent="0.45"/>
  <cols>
    <col min="1" max="1" width="21.69921875" bestFit="1" customWidth="1"/>
    <col min="2" max="2" width="12.3984375" bestFit="1" customWidth="1"/>
  </cols>
  <sheetData>
    <row r="1" spans="1:2" x14ac:dyDescent="0.45">
      <c r="A1" t="s">
        <v>272</v>
      </c>
      <c r="B1" t="s">
        <v>273</v>
      </c>
    </row>
    <row r="2" spans="1:2" x14ac:dyDescent="0.45">
      <c r="A2" t="s">
        <v>270</v>
      </c>
      <c r="B2" t="s">
        <v>211</v>
      </c>
    </row>
    <row r="3" spans="1:2" x14ac:dyDescent="0.45">
      <c r="A3" t="s">
        <v>113</v>
      </c>
      <c r="B3" t="s">
        <v>276</v>
      </c>
    </row>
    <row r="4" spans="1:2" x14ac:dyDescent="0.45">
      <c r="A4" t="s">
        <v>271</v>
      </c>
    </row>
    <row r="5" spans="1:2" x14ac:dyDescent="0.45">
      <c r="A5" t="s">
        <v>209</v>
      </c>
    </row>
    <row r="6" spans="1:2" x14ac:dyDescent="0.45">
      <c r="A6" t="s">
        <v>274</v>
      </c>
    </row>
    <row r="7" spans="1:2" x14ac:dyDescent="0.45">
      <c r="A7" t="s">
        <v>275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企画提案書1</vt:lpstr>
      <vt:lpstr>企画提案書2</vt:lpstr>
      <vt:lpstr>企画提案書3</vt:lpstr>
      <vt:lpstr>企画提案書4</vt:lpstr>
      <vt:lpstr>企画提案書5</vt:lpstr>
      <vt:lpstr>標準地調査</vt:lpstr>
      <vt:lpstr>内訳表_搬出間伐</vt:lpstr>
      <vt:lpstr>内訳表_作業道</vt:lpstr>
      <vt:lpstr>リスト</vt:lpstr>
      <vt:lpstr>内訳表_作業道!Print_Area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2023-02-08T02:44:40Z</cp:lastPrinted>
  <dcterms:created xsi:type="dcterms:W3CDTF">2023-01-18T10:10:09Z</dcterms:created>
  <dcterms:modified xsi:type="dcterms:W3CDTF">2023-02-16T01:27:25Z</dcterms:modified>
</cp:coreProperties>
</file>